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4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uela.onal\Desktop\New Budget\ESTIMATIONS\"/>
    </mc:Choice>
  </mc:AlternateContent>
  <xr:revisionPtr revIDLastSave="0" documentId="13_ncr:1_{308532C7-1F41-4E3C-90E0-25D47E767DC4}" xr6:coauthVersionLast="45" xr6:coauthVersionMax="45" xr10:uidLastSave="{00000000-0000-0000-0000-000000000000}"/>
  <bookViews>
    <workbookView xWindow="-108" yWindow="-108" windowWidth="23256" windowHeight="12576" firstSheet="3" activeTab="8" xr2:uid="{A4C9A283-44C7-4E89-B032-8802FFC34650}"/>
  </bookViews>
  <sheets>
    <sheet name="General" sheetId="1" r:id="rId1"/>
    <sheet name="Q2" sheetId="14" r:id="rId2"/>
    <sheet name="Q1" sheetId="2" r:id="rId3"/>
    <sheet name="Q3" sheetId="13" r:id="rId4"/>
    <sheet name="Q4" sheetId="12" r:id="rId5"/>
    <sheet name="Budget Summary " sheetId="3" r:id="rId6"/>
    <sheet name="Balkan" sheetId="5" r:id="rId7"/>
    <sheet name="Serbia" sheetId="21" r:id="rId8"/>
    <sheet name="Bosnja dhe Hercegovina" sheetId="22" r:id="rId9"/>
    <sheet name="Singapore" sheetId="15" r:id="rId10"/>
    <sheet name="Bulgaria" sheetId="4" r:id="rId11"/>
    <sheet name="Egypt" sheetId="17" r:id="rId12"/>
    <sheet name="Belgium " sheetId="10" r:id="rId13"/>
    <sheet name="Italy" sheetId="8" r:id="rId14"/>
    <sheet name="Yasser Q1" sheetId="16" r:id="rId15"/>
    <sheet name="Ozge Q1" sheetId="18" r:id="rId16"/>
    <sheet name="Sheet1" sheetId="19" r:id="rId17"/>
    <sheet name="Sheet2" sheetId="20" r:id="rId18"/>
  </sheets>
  <externalReferences>
    <externalReference r:id="rId19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60" i="22" l="1"/>
  <c r="J59" i="22"/>
  <c r="J58" i="22"/>
  <c r="H39" i="22" s="1"/>
  <c r="J57" i="22"/>
  <c r="J56" i="22"/>
  <c r="J55" i="22"/>
  <c r="J54" i="22"/>
  <c r="J53" i="22"/>
  <c r="H38" i="22" s="1"/>
  <c r="J52" i="22"/>
  <c r="J51" i="22"/>
  <c r="J50" i="22"/>
  <c r="H37" i="22" s="1"/>
  <c r="J49" i="22"/>
  <c r="J48" i="22"/>
  <c r="J47" i="22"/>
  <c r="J46" i="22"/>
  <c r="H36" i="22" s="1"/>
  <c r="H40" i="22"/>
  <c r="J30" i="22"/>
  <c r="J29" i="22"/>
  <c r="J28" i="22"/>
  <c r="J27" i="22"/>
  <c r="J26" i="22"/>
  <c r="J25" i="22"/>
  <c r="H10" i="22" s="1"/>
  <c r="J24" i="22"/>
  <c r="J23" i="22"/>
  <c r="J22" i="22"/>
  <c r="J21" i="22"/>
  <c r="H8" i="22" s="1"/>
  <c r="J20" i="22"/>
  <c r="H7" i="22" s="1"/>
  <c r="J19" i="22"/>
  <c r="J18" i="22"/>
  <c r="J17" i="22"/>
  <c r="J16" i="22"/>
  <c r="J31" i="22" s="1"/>
  <c r="H9" i="22"/>
  <c r="H6" i="22"/>
  <c r="J61" i="21"/>
  <c r="C38" i="21" s="1"/>
  <c r="J60" i="21"/>
  <c r="J59" i="21"/>
  <c r="J58" i="21"/>
  <c r="J57" i="21"/>
  <c r="J56" i="21"/>
  <c r="J55" i="21"/>
  <c r="J54" i="21"/>
  <c r="J53" i="21"/>
  <c r="H38" i="21" s="1"/>
  <c r="J52" i="21"/>
  <c r="J51" i="21"/>
  <c r="J50" i="21"/>
  <c r="H37" i="21" s="1"/>
  <c r="J49" i="21"/>
  <c r="J48" i="21"/>
  <c r="J47" i="21"/>
  <c r="J46" i="21"/>
  <c r="H36" i="21" s="1"/>
  <c r="H40" i="21"/>
  <c r="H39" i="21"/>
  <c r="J30" i="21"/>
  <c r="J29" i="21"/>
  <c r="J28" i="21"/>
  <c r="H9" i="21" s="1"/>
  <c r="J27" i="21"/>
  <c r="J26" i="21"/>
  <c r="J25" i="21"/>
  <c r="H10" i="21" s="1"/>
  <c r="J24" i="21"/>
  <c r="J23" i="21"/>
  <c r="J22" i="21"/>
  <c r="J21" i="21"/>
  <c r="H8" i="21" s="1"/>
  <c r="J20" i="21"/>
  <c r="H7" i="21" s="1"/>
  <c r="J19" i="21"/>
  <c r="J18" i="21"/>
  <c r="J17" i="21"/>
  <c r="J16" i="21"/>
  <c r="J31" i="21" s="1"/>
  <c r="H6" i="21"/>
  <c r="J61" i="22" l="1"/>
  <c r="C38" i="22" s="1"/>
  <c r="C40" i="22" s="1"/>
  <c r="C8" i="22"/>
  <c r="I7" i="22" s="1"/>
  <c r="C6" i="22"/>
  <c r="C10" i="22" s="1"/>
  <c r="C6" i="21"/>
  <c r="C8" i="21"/>
  <c r="G10" i="21" s="1"/>
  <c r="G40" i="21"/>
  <c r="C40" i="21"/>
  <c r="I37" i="21"/>
  <c r="G38" i="21"/>
  <c r="G36" i="21"/>
  <c r="B15" i="18"/>
  <c r="B17" i="18" s="1"/>
  <c r="B18" i="18" s="1"/>
  <c r="B20" i="18" s="1"/>
  <c r="B2" i="18"/>
  <c r="B4" i="18" s="1"/>
  <c r="B5" i="18" s="1"/>
  <c r="I37" i="22" l="1"/>
  <c r="G38" i="22"/>
  <c r="G9" i="22"/>
  <c r="G6" i="22"/>
  <c r="G37" i="22"/>
  <c r="G8" i="22"/>
  <c r="G40" i="22"/>
  <c r="G39" i="22"/>
  <c r="G7" i="22"/>
  <c r="G10" i="22"/>
  <c r="G36" i="22"/>
  <c r="C10" i="21"/>
  <c r="G37" i="21"/>
  <c r="G9" i="21"/>
  <c r="G7" i="21"/>
  <c r="G39" i="21"/>
  <c r="I7" i="21"/>
  <c r="G6" i="21"/>
  <c r="G8" i="21"/>
  <c r="J61" i="8"/>
  <c r="H41" i="8" s="1"/>
  <c r="J60" i="8"/>
  <c r="J59" i="8"/>
  <c r="J58" i="8"/>
  <c r="J57" i="8"/>
  <c r="J56" i="8"/>
  <c r="J55" i="8"/>
  <c r="J54" i="8"/>
  <c r="J53" i="8"/>
  <c r="H39" i="8" s="1"/>
  <c r="J52" i="8"/>
  <c r="J51" i="8"/>
  <c r="J50" i="8"/>
  <c r="J49" i="8"/>
  <c r="J62" i="8" s="1"/>
  <c r="C39" i="8" s="1"/>
  <c r="J48" i="8"/>
  <c r="J47" i="8"/>
  <c r="H37" i="8" s="1"/>
  <c r="H40" i="8"/>
  <c r="H38" i="8"/>
  <c r="J30" i="8"/>
  <c r="J29" i="8"/>
  <c r="J28" i="8"/>
  <c r="J27" i="8"/>
  <c r="J26" i="8"/>
  <c r="J25" i="8"/>
  <c r="H10" i="8" s="1"/>
  <c r="J24" i="8"/>
  <c r="J23" i="8"/>
  <c r="J22" i="8"/>
  <c r="J21" i="8"/>
  <c r="H8" i="8" s="1"/>
  <c r="J20" i="8"/>
  <c r="H7" i="8" s="1"/>
  <c r="J19" i="8"/>
  <c r="J18" i="8"/>
  <c r="J17" i="8"/>
  <c r="J16" i="8"/>
  <c r="J31" i="8" s="1"/>
  <c r="H9" i="8"/>
  <c r="H6" i="8"/>
  <c r="J61" i="17"/>
  <c r="J60" i="17"/>
  <c r="H41" i="17" s="1"/>
  <c r="J59" i="17"/>
  <c r="J58" i="17"/>
  <c r="J57" i="17"/>
  <c r="J56" i="17"/>
  <c r="J55" i="17"/>
  <c r="J54" i="17"/>
  <c r="J53" i="17"/>
  <c r="J52" i="17"/>
  <c r="H39" i="17" s="1"/>
  <c r="J51" i="17"/>
  <c r="J50" i="17"/>
  <c r="J49" i="17"/>
  <c r="J48" i="17"/>
  <c r="J47" i="17"/>
  <c r="H40" i="17"/>
  <c r="H38" i="17"/>
  <c r="H37" i="17"/>
  <c r="J30" i="17"/>
  <c r="J29" i="17"/>
  <c r="J28" i="17"/>
  <c r="J27" i="17"/>
  <c r="H10" i="17" s="1"/>
  <c r="J26" i="17"/>
  <c r="J25" i="17"/>
  <c r="J24" i="17"/>
  <c r="J23" i="17"/>
  <c r="J22" i="17"/>
  <c r="J21" i="17"/>
  <c r="H8" i="17" s="1"/>
  <c r="J20" i="17"/>
  <c r="H7" i="17" s="1"/>
  <c r="J19" i="17"/>
  <c r="H6" i="17" s="1"/>
  <c r="J18" i="17"/>
  <c r="J17" i="17"/>
  <c r="J16" i="17"/>
  <c r="J31" i="17" s="1"/>
  <c r="H9" i="17"/>
  <c r="C14" i="16"/>
  <c r="C15" i="16" s="1"/>
  <c r="C6" i="16"/>
  <c r="C7" i="16" s="1"/>
  <c r="G41" i="8" l="1"/>
  <c r="J32" i="8"/>
  <c r="C6" i="8" s="1"/>
  <c r="C10" i="8" s="1"/>
  <c r="C8" i="8"/>
  <c r="G37" i="8" s="1"/>
  <c r="C41" i="8"/>
  <c r="I38" i="8"/>
  <c r="G41" i="17"/>
  <c r="J32" i="17"/>
  <c r="C6" i="17" s="1"/>
  <c r="C10" i="17" s="1"/>
  <c r="C8" i="17"/>
  <c r="G40" i="17" s="1"/>
  <c r="G39" i="17"/>
  <c r="G6" i="17"/>
  <c r="G10" i="17"/>
  <c r="G7" i="17"/>
  <c r="G8" i="17"/>
  <c r="J62" i="17"/>
  <c r="C39" i="17" s="1"/>
  <c r="J61" i="10"/>
  <c r="J60" i="10"/>
  <c r="H41" i="10" s="1"/>
  <c r="J59" i="10"/>
  <c r="J58" i="10"/>
  <c r="J57" i="10"/>
  <c r="J56" i="10"/>
  <c r="J55" i="10"/>
  <c r="J54" i="10"/>
  <c r="J53" i="10"/>
  <c r="J52" i="10"/>
  <c r="H39" i="10" s="1"/>
  <c r="J51" i="10"/>
  <c r="J50" i="10"/>
  <c r="J49" i="10"/>
  <c r="J48" i="10"/>
  <c r="J47" i="10"/>
  <c r="H37" i="10" s="1"/>
  <c r="H40" i="10"/>
  <c r="H38" i="10"/>
  <c r="J30" i="10"/>
  <c r="J29" i="10"/>
  <c r="J28" i="10"/>
  <c r="J27" i="10"/>
  <c r="J26" i="10"/>
  <c r="J25" i="10"/>
  <c r="H10" i="10" s="1"/>
  <c r="J24" i="10"/>
  <c r="J23" i="10"/>
  <c r="J22" i="10"/>
  <c r="J21" i="10"/>
  <c r="H8" i="10" s="1"/>
  <c r="J20" i="10"/>
  <c r="H7" i="10" s="1"/>
  <c r="J19" i="10"/>
  <c r="H6" i="10" s="1"/>
  <c r="J18" i="10"/>
  <c r="J17" i="10"/>
  <c r="J16" i="10"/>
  <c r="J31" i="10" s="1"/>
  <c r="H9" i="10"/>
  <c r="G38" i="8" l="1"/>
  <c r="G6" i="8"/>
  <c r="G9" i="8"/>
  <c r="G39" i="8"/>
  <c r="G7" i="8"/>
  <c r="G40" i="8"/>
  <c r="I7" i="8"/>
  <c r="G8" i="8"/>
  <c r="G10" i="8"/>
  <c r="I38" i="17"/>
  <c r="C41" i="17"/>
  <c r="G9" i="17"/>
  <c r="G37" i="17"/>
  <c r="I7" i="17"/>
  <c r="G38" i="17"/>
  <c r="G10" i="10"/>
  <c r="J32" i="10"/>
  <c r="C6" i="10" s="1"/>
  <c r="C8" i="10"/>
  <c r="G6" i="10" s="1"/>
  <c r="J62" i="10"/>
  <c r="C39" i="10" s="1"/>
  <c r="J32" i="15"/>
  <c r="C6" i="15"/>
  <c r="J17" i="15"/>
  <c r="J18" i="15"/>
  <c r="J19" i="15"/>
  <c r="J20" i="15"/>
  <c r="J21" i="15"/>
  <c r="J22" i="15"/>
  <c r="J23" i="15"/>
  <c r="J24" i="15"/>
  <c r="J25" i="15"/>
  <c r="J26" i="15"/>
  <c r="J27" i="15"/>
  <c r="J28" i="15"/>
  <c r="J29" i="15"/>
  <c r="J30" i="15"/>
  <c r="J16" i="15"/>
  <c r="J61" i="15"/>
  <c r="J60" i="15"/>
  <c r="J59" i="15"/>
  <c r="J58" i="15"/>
  <c r="J57" i="15"/>
  <c r="J56" i="15"/>
  <c r="H41" i="15" s="1"/>
  <c r="J55" i="15"/>
  <c r="J54" i="15"/>
  <c r="H39" i="15" s="1"/>
  <c r="J53" i="15"/>
  <c r="J52" i="15"/>
  <c r="J51" i="15"/>
  <c r="J50" i="15"/>
  <c r="J49" i="15"/>
  <c r="J48" i="15"/>
  <c r="J47" i="15"/>
  <c r="J62" i="15" s="1"/>
  <c r="C39" i="15" s="1"/>
  <c r="H40" i="15"/>
  <c r="H38" i="15"/>
  <c r="H8" i="15"/>
  <c r="H9" i="15"/>
  <c r="J60" i="5"/>
  <c r="J59" i="5"/>
  <c r="J58" i="5"/>
  <c r="H39" i="5" s="1"/>
  <c r="G39" i="5" s="1"/>
  <c r="J57" i="5"/>
  <c r="J56" i="5"/>
  <c r="J55" i="5"/>
  <c r="H40" i="5" s="1"/>
  <c r="G40" i="5" s="1"/>
  <c r="J54" i="5"/>
  <c r="J53" i="5"/>
  <c r="J52" i="5"/>
  <c r="J51" i="5"/>
  <c r="J50" i="5"/>
  <c r="H37" i="5" s="1"/>
  <c r="G37" i="5" s="1"/>
  <c r="J49" i="5"/>
  <c r="J48" i="5"/>
  <c r="J47" i="5"/>
  <c r="J46" i="5"/>
  <c r="C6" i="5"/>
  <c r="H10" i="5"/>
  <c r="H9" i="5"/>
  <c r="H8" i="5"/>
  <c r="H7" i="5"/>
  <c r="H6" i="5"/>
  <c r="C10" i="10" l="1"/>
  <c r="I38" i="10"/>
  <c r="C41" i="10"/>
  <c r="G8" i="10"/>
  <c r="G41" i="10"/>
  <c r="G39" i="10"/>
  <c r="G40" i="10"/>
  <c r="G38" i="10"/>
  <c r="G9" i="10"/>
  <c r="I7" i="10"/>
  <c r="G7" i="10"/>
  <c r="G37" i="10"/>
  <c r="H6" i="15"/>
  <c r="J31" i="15"/>
  <c r="H10" i="15"/>
  <c r="I38" i="15"/>
  <c r="C41" i="15"/>
  <c r="H7" i="15"/>
  <c r="H37" i="15"/>
  <c r="H38" i="5"/>
  <c r="G38" i="5" s="1"/>
  <c r="J61" i="5"/>
  <c r="C38" i="5" s="1"/>
  <c r="H36" i="5"/>
  <c r="G36" i="5" s="1"/>
  <c r="H7" i="2"/>
  <c r="H8" i="2"/>
  <c r="H16" i="2"/>
  <c r="H17" i="2"/>
  <c r="H18" i="2"/>
  <c r="H20" i="2"/>
  <c r="H21" i="2"/>
  <c r="H22" i="2"/>
  <c r="H23" i="2"/>
  <c r="H24" i="2"/>
  <c r="J16" i="2"/>
  <c r="J17" i="2"/>
  <c r="J18" i="2"/>
  <c r="J19" i="2"/>
  <c r="J20" i="2"/>
  <c r="J21" i="2"/>
  <c r="J22" i="2"/>
  <c r="J23" i="2"/>
  <c r="J24" i="2"/>
  <c r="J25" i="2"/>
  <c r="C8" i="15" l="1"/>
  <c r="G37" i="15" s="1"/>
  <c r="I37" i="5"/>
  <c r="C40" i="5"/>
  <c r="D41" i="3"/>
  <c r="F10" i="3" s="1"/>
  <c r="C41" i="3"/>
  <c r="F6" i="3" s="1"/>
  <c r="J28" i="12"/>
  <c r="J27" i="12"/>
  <c r="J25" i="12"/>
  <c r="J24" i="12"/>
  <c r="H24" i="12"/>
  <c r="J23" i="12"/>
  <c r="H23" i="12"/>
  <c r="J22" i="12"/>
  <c r="H8" i="12" s="1"/>
  <c r="H22" i="12"/>
  <c r="J21" i="12"/>
  <c r="H21" i="12"/>
  <c r="J20" i="12"/>
  <c r="H20" i="12"/>
  <c r="J19" i="12"/>
  <c r="J18" i="12"/>
  <c r="H18" i="12"/>
  <c r="J17" i="12"/>
  <c r="H17" i="12"/>
  <c r="J16" i="12"/>
  <c r="H16" i="12"/>
  <c r="H9" i="12"/>
  <c r="H7" i="12"/>
  <c r="J28" i="13"/>
  <c r="J27" i="13"/>
  <c r="J25" i="13"/>
  <c r="J24" i="13"/>
  <c r="H24" i="13"/>
  <c r="J23" i="13"/>
  <c r="H23" i="13"/>
  <c r="J22" i="13"/>
  <c r="H8" i="13" s="1"/>
  <c r="H22" i="13"/>
  <c r="J21" i="13"/>
  <c r="H21" i="13"/>
  <c r="J20" i="13"/>
  <c r="H20" i="13"/>
  <c r="J19" i="13"/>
  <c r="J18" i="13"/>
  <c r="H18" i="13"/>
  <c r="J17" i="13"/>
  <c r="H17" i="13"/>
  <c r="J16" i="13"/>
  <c r="H16" i="13"/>
  <c r="H9" i="13"/>
  <c r="H7" i="13"/>
  <c r="J28" i="14"/>
  <c r="J27" i="14"/>
  <c r="J25" i="14"/>
  <c r="J24" i="14"/>
  <c r="H24" i="14"/>
  <c r="J23" i="14"/>
  <c r="H23" i="14"/>
  <c r="J22" i="14"/>
  <c r="H22" i="14"/>
  <c r="J21" i="14"/>
  <c r="H8" i="14" s="1"/>
  <c r="H21" i="14"/>
  <c r="J20" i="14"/>
  <c r="H7" i="14" s="1"/>
  <c r="H20" i="14"/>
  <c r="J19" i="14"/>
  <c r="J18" i="14"/>
  <c r="H18" i="14"/>
  <c r="J17" i="14"/>
  <c r="H17" i="14"/>
  <c r="J16" i="14"/>
  <c r="H16" i="14"/>
  <c r="H9" i="14"/>
  <c r="J29" i="13" l="1"/>
  <c r="C8" i="13" s="1"/>
  <c r="G9" i="13" s="1"/>
  <c r="G10" i="15"/>
  <c r="G41" i="15"/>
  <c r="C10" i="15"/>
  <c r="G39" i="15"/>
  <c r="G38" i="15"/>
  <c r="I7" i="15"/>
  <c r="G40" i="15"/>
  <c r="G6" i="15"/>
  <c r="G8" i="15"/>
  <c r="G9" i="15"/>
  <c r="G7" i="15"/>
  <c r="J29" i="14"/>
  <c r="C8" i="14" s="1"/>
  <c r="G7" i="14" s="1"/>
  <c r="J29" i="12"/>
  <c r="C8" i="12" s="1"/>
  <c r="G9" i="12" s="1"/>
  <c r="H6" i="14"/>
  <c r="H6" i="13"/>
  <c r="G6" i="13" s="1"/>
  <c r="H6" i="12"/>
  <c r="G6" i="12" s="1"/>
  <c r="J30" i="5"/>
  <c r="J29" i="5"/>
  <c r="J28" i="5"/>
  <c r="J27" i="5"/>
  <c r="J26" i="5"/>
  <c r="J25" i="5"/>
  <c r="J24" i="5"/>
  <c r="J23" i="5"/>
  <c r="J22" i="5"/>
  <c r="J21" i="5"/>
  <c r="J20" i="5"/>
  <c r="J19" i="5"/>
  <c r="J18" i="5"/>
  <c r="J17" i="5"/>
  <c r="J16" i="5"/>
  <c r="J31" i="4"/>
  <c r="J30" i="4"/>
  <c r="J29" i="4"/>
  <c r="J28" i="4"/>
  <c r="J27" i="4"/>
  <c r="J26" i="4"/>
  <c r="J25" i="4"/>
  <c r="J24" i="4"/>
  <c r="J23" i="4"/>
  <c r="J22" i="4"/>
  <c r="J21" i="4"/>
  <c r="J20" i="4"/>
  <c r="J19" i="4"/>
  <c r="J18" i="4"/>
  <c r="J17" i="4"/>
  <c r="J16" i="4"/>
  <c r="J32" i="4" s="1"/>
  <c r="C8" i="4" s="1"/>
  <c r="H9" i="4"/>
  <c r="H8" i="4"/>
  <c r="H7" i="4"/>
  <c r="H6" i="4"/>
  <c r="J28" i="2"/>
  <c r="J27" i="2"/>
  <c r="H9" i="2"/>
  <c r="H6" i="2"/>
  <c r="C14" i="1"/>
  <c r="B12" i="1"/>
  <c r="C16" i="1" s="1"/>
  <c r="I7" i="13" l="1"/>
  <c r="G6" i="14"/>
  <c r="G9" i="14"/>
  <c r="C10" i="13"/>
  <c r="G8" i="13"/>
  <c r="G7" i="13"/>
  <c r="H10" i="14"/>
  <c r="G10" i="14" s="1"/>
  <c r="C10" i="14"/>
  <c r="G8" i="14"/>
  <c r="I7" i="14"/>
  <c r="H10" i="13"/>
  <c r="G10" i="13" s="1"/>
  <c r="G7" i="12"/>
  <c r="C10" i="12"/>
  <c r="I7" i="12"/>
  <c r="G8" i="12"/>
  <c r="H10" i="12"/>
  <c r="G10" i="12" s="1"/>
  <c r="F41" i="3"/>
  <c r="J29" i="2"/>
  <c r="E41" i="3"/>
  <c r="F7" i="3" s="1"/>
  <c r="J31" i="5"/>
  <c r="C8" i="5" s="1"/>
  <c r="G6" i="5" s="1"/>
  <c r="H10" i="4"/>
  <c r="G10" i="4" s="1"/>
  <c r="I7" i="4"/>
  <c r="C10" i="4"/>
  <c r="G6" i="4"/>
  <c r="G7" i="4"/>
  <c r="G8" i="4"/>
  <c r="G9" i="4"/>
  <c r="G9" i="5" l="1"/>
  <c r="C8" i="2"/>
  <c r="G9" i="2" s="1"/>
  <c r="B8" i="3"/>
  <c r="B10" i="3" s="1"/>
  <c r="F8" i="3"/>
  <c r="F9" i="3" s="1"/>
  <c r="G7" i="5"/>
  <c r="C10" i="5"/>
  <c r="G10" i="5"/>
  <c r="I7" i="5"/>
  <c r="G8" i="5"/>
  <c r="G6" i="2" l="1"/>
  <c r="G7" i="2"/>
  <c r="G8" i="2"/>
  <c r="I7" i="2"/>
  <c r="C10" i="2"/>
  <c r="H10" i="2"/>
  <c r="G10" i="2" s="1"/>
</calcChain>
</file>

<file path=xl/sharedStrings.xml><?xml version="1.0" encoding="utf-8"?>
<sst xmlns="http://schemas.openxmlformats.org/spreadsheetml/2006/main" count="1000" uniqueCount="154">
  <si>
    <t>Go Back to Budget summary</t>
  </si>
  <si>
    <t xml:space="preserve">GENERAL   ESTIMATION </t>
  </si>
  <si>
    <t>Q1</t>
  </si>
  <si>
    <t>Estimation</t>
  </si>
  <si>
    <t>Q2</t>
  </si>
  <si>
    <t>Q3</t>
  </si>
  <si>
    <t>Q4</t>
  </si>
  <si>
    <t>EVENTS</t>
  </si>
  <si>
    <t>Istanbul +Frankfurt</t>
  </si>
  <si>
    <t xml:space="preserve">Total </t>
  </si>
  <si>
    <t xml:space="preserve">Goverment Support </t>
  </si>
  <si>
    <t xml:space="preserve">Company Balance </t>
  </si>
  <si>
    <t>BUSINESS TRIP BUDGET Q1</t>
  </si>
  <si>
    <t>Budget &amp; Expenses</t>
  </si>
  <si>
    <t xml:space="preserve">            Breakdown of Expenses</t>
  </si>
  <si>
    <t>Total Budget</t>
  </si>
  <si>
    <t>Transportation</t>
  </si>
  <si>
    <t>Total Expenses</t>
  </si>
  <si>
    <t>Lodging</t>
  </si>
  <si>
    <t>Food</t>
  </si>
  <si>
    <t>Difference</t>
  </si>
  <si>
    <t>Souvenirs and Gifts</t>
  </si>
  <si>
    <t>Other</t>
  </si>
  <si>
    <t>Description</t>
  </si>
  <si>
    <t>Category</t>
  </si>
  <si>
    <t>Quantity</t>
  </si>
  <si>
    <t xml:space="preserve">Amount </t>
  </si>
  <si>
    <t>Flights</t>
  </si>
  <si>
    <t>Taxi &amp; Bus &amp; car Rent</t>
  </si>
  <si>
    <t>Driving (miles, cost/mile)</t>
  </si>
  <si>
    <t>Parking (days, cost/day)</t>
  </si>
  <si>
    <t>Hotel (nights, cost/night)</t>
  </si>
  <si>
    <t>Breakfast</t>
  </si>
  <si>
    <t>Lunch</t>
  </si>
  <si>
    <t>Dinners</t>
  </si>
  <si>
    <t>Snacks and Drinks</t>
  </si>
  <si>
    <t xml:space="preserve">Other </t>
  </si>
  <si>
    <t>Harcirat 1</t>
  </si>
  <si>
    <t>Harcirat 2</t>
  </si>
  <si>
    <t>Go Gack to General</t>
  </si>
  <si>
    <t>My Budget &amp; Expenses</t>
  </si>
  <si>
    <t xml:space="preserve">Total countries </t>
  </si>
  <si>
    <t>Estimated budged</t>
  </si>
  <si>
    <t>Balance</t>
  </si>
  <si>
    <t>Estimated days</t>
  </si>
  <si>
    <t>Travel Budget Details</t>
  </si>
  <si>
    <t>Nr.</t>
  </si>
  <si>
    <t xml:space="preserve">Country </t>
  </si>
  <si>
    <t>Nr</t>
  </si>
  <si>
    <t>Estimated Budget</t>
  </si>
  <si>
    <t>Algeria</t>
  </si>
  <si>
    <t>Serbia</t>
  </si>
  <si>
    <t>Romania</t>
  </si>
  <si>
    <t>Balkan</t>
  </si>
  <si>
    <t>Singapore</t>
  </si>
  <si>
    <t>Italy</t>
  </si>
  <si>
    <t>BUSINESS TRIP ROMANIA</t>
  </si>
  <si>
    <t>Breakdown of Expenses</t>
  </si>
  <si>
    <t>28 - 31 january 2020</t>
  </si>
  <si>
    <t>Price</t>
  </si>
  <si>
    <t xml:space="preserve">Suela Veli Onal Tickets </t>
  </si>
  <si>
    <t>Ozge Yilmaz Tickets</t>
  </si>
  <si>
    <t>Domestik Flight</t>
  </si>
  <si>
    <t>Visa service fee</t>
  </si>
  <si>
    <t>Turkish tax : Pull</t>
  </si>
  <si>
    <t>BUSINESS TRIP BALKAN</t>
  </si>
  <si>
    <t>Belgium</t>
  </si>
  <si>
    <t>Poland</t>
  </si>
  <si>
    <t>Portugal</t>
  </si>
  <si>
    <t>North Cyprus</t>
  </si>
  <si>
    <t>Bulgaria</t>
  </si>
  <si>
    <t>Germany</t>
  </si>
  <si>
    <t>France</t>
  </si>
  <si>
    <t>Russia</t>
  </si>
  <si>
    <t>Ukraine</t>
  </si>
  <si>
    <t>UK</t>
  </si>
  <si>
    <t>Nederland</t>
  </si>
  <si>
    <t>Morocco</t>
  </si>
  <si>
    <t>Spain</t>
  </si>
  <si>
    <t>Tunis</t>
  </si>
  <si>
    <t xml:space="preserve">     TRAVEL BUDGET  </t>
  </si>
  <si>
    <t>BUSINESS TRIP BUDGET Q2</t>
  </si>
  <si>
    <t>BUSINESS TRIP BUDGET Q3</t>
  </si>
  <si>
    <t xml:space="preserve">BUSINESS TRIP BUDGET Q4 </t>
  </si>
  <si>
    <t>Quarter</t>
  </si>
  <si>
    <t xml:space="preserve"> Total Expenses</t>
  </si>
  <si>
    <t xml:space="preserve">Budget Summary </t>
  </si>
  <si>
    <t>18 - 22 January 2021</t>
  </si>
  <si>
    <t>PRESENTATION</t>
  </si>
  <si>
    <t xml:space="preserve"> Budget &amp; Expenses Estimation</t>
  </si>
  <si>
    <t xml:space="preserve"> Budget &amp; Expenses Realized </t>
  </si>
  <si>
    <t>BUSINESS TRIP SINGAPORE</t>
  </si>
  <si>
    <t>2 PEOPLE</t>
  </si>
  <si>
    <t>Date</t>
  </si>
  <si>
    <t>18-22/01/2021</t>
  </si>
  <si>
    <t>22-25/02/2021</t>
  </si>
  <si>
    <t>03-05/03/2021</t>
  </si>
  <si>
    <t>22-27/03/2021</t>
  </si>
  <si>
    <t>15-18/03/2021</t>
  </si>
  <si>
    <t>Bosnia and Herzegovina </t>
  </si>
  <si>
    <t xml:space="preserve">Balkan </t>
  </si>
  <si>
    <t xml:space="preserve">Realized  Expenses </t>
  </si>
  <si>
    <t>Days</t>
  </si>
  <si>
    <t>EXPENSES STUDY</t>
  </si>
  <si>
    <t>PEGASUS</t>
  </si>
  <si>
    <t xml:space="preserve">118 Euro / person </t>
  </si>
  <si>
    <t>IBIS</t>
  </si>
  <si>
    <t>165 Euro  / person</t>
  </si>
  <si>
    <t xml:space="preserve">Total per 1 person </t>
  </si>
  <si>
    <t xml:space="preserve">Total 2 person </t>
  </si>
  <si>
    <t xml:space="preserve">EGYPT AIR </t>
  </si>
  <si>
    <t xml:space="preserve">295 Euro / person </t>
  </si>
  <si>
    <t>Ramses Hilton Hotel &amp; Casino</t>
  </si>
  <si>
    <t>127 Euro  / person</t>
  </si>
  <si>
    <t>EGYPT</t>
  </si>
  <si>
    <t xml:space="preserve">Back </t>
  </si>
  <si>
    <t>BUSINESS TRIP BELGIUM</t>
  </si>
  <si>
    <t>BULGARIA</t>
  </si>
  <si>
    <t>FLIGHT TICKET FOR 2</t>
  </si>
  <si>
    <t>HOTEL FOR 2</t>
  </si>
  <si>
    <t>TOTAL TL</t>
  </si>
  <si>
    <t>TOTAL EUR</t>
  </si>
  <si>
    <t>ITALY</t>
  </si>
  <si>
    <t>SCHENGEN VISA COST</t>
  </si>
  <si>
    <t>GENERAL TOTAL</t>
  </si>
  <si>
    <t>BUSINESS TRIP SERBIA</t>
  </si>
  <si>
    <t xml:space="preserve"> Budget &amp; Expenses EstImatIon</t>
  </si>
  <si>
    <t>TransportatIon</t>
  </si>
  <si>
    <t>LodgIng</t>
  </si>
  <si>
    <t>DIfference</t>
  </si>
  <si>
    <t>SouvenIrs and GIfts</t>
  </si>
  <si>
    <t>DescrIptIon</t>
  </si>
  <si>
    <t>QuantIty</t>
  </si>
  <si>
    <t>PrIce</t>
  </si>
  <si>
    <t>FlIghts</t>
  </si>
  <si>
    <t>TaxI &amp; Bus &amp; car Rent</t>
  </si>
  <si>
    <t>DrIvIng (mIles, cost/mIle)</t>
  </si>
  <si>
    <t>ParkIng (days, cost/day)</t>
  </si>
  <si>
    <t>Hotel (nIghts, cost/nIght)</t>
  </si>
  <si>
    <t>DInners</t>
  </si>
  <si>
    <t>Snacks and DrInks</t>
  </si>
  <si>
    <t>VIsa servIce fee</t>
  </si>
  <si>
    <t>TurkIsh tax : Pull</t>
  </si>
  <si>
    <t>HarcIrat 1</t>
  </si>
  <si>
    <t>HarcIrat 2</t>
  </si>
  <si>
    <t xml:space="preserve"> Budget &amp; Expenses RealIzed </t>
  </si>
  <si>
    <t>BUSINESS TRIP BOSNJA DHE HERCEGOVINA</t>
  </si>
  <si>
    <t>09-12/02/2021</t>
  </si>
  <si>
    <t>02 - 05 March  2021</t>
  </si>
  <si>
    <t>02-05/03/2021</t>
  </si>
  <si>
    <t>Bosnja dhe Hercegovina</t>
  </si>
  <si>
    <t>Austria</t>
  </si>
  <si>
    <t>15 - 19 February  2021</t>
  </si>
  <si>
    <t>15 - 19 February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</si>
</sst>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-&quot;₺&quot;* #,##0.00_-;\-&quot;₺&quot;* #,##0.00_-;_-&quot;₺&quot;* &quot;-&quot;??_-;_-@_-"/>
    <numFmt numFmtId="164" formatCode="_-[$€-2]\ * #,##0.00_-;\-[$€-2]\ * #,##0.00_-;_-[$€-2]\ * &quot;-&quot;??_-;_-@_-"/>
    <numFmt numFmtId="165" formatCode="&quot;$&quot;#,##0_);[Red]\(&quot;$&quot;#,##0\)"/>
    <numFmt numFmtId="166" formatCode="_-[$₺-41F]* #,##0.00_-;\-[$₺-41F]* #,##0.00_-;_-[$₺-41F]* &quot;-&quot;??_-;_-@_-"/>
  </numFmts>
  <fonts count="44" x14ac:knownFonts="1">
    <font>
      <sz val="11"/>
      <color theme="1"/>
      <name val="Calibri"/>
      <family val="2"/>
      <charset val="162"/>
      <scheme val="minor"/>
    </font>
    <font>
      <sz val="11"/>
      <color theme="1"/>
      <name val="Calibri"/>
      <family val="2"/>
      <charset val="162"/>
      <scheme val="minor"/>
    </font>
    <font>
      <u/>
      <sz val="11"/>
      <color theme="10"/>
      <name val="Calibri"/>
      <family val="2"/>
      <charset val="162"/>
      <scheme val="minor"/>
    </font>
    <font>
      <b/>
      <sz val="20"/>
      <color theme="1"/>
      <name val="Centaur"/>
      <family val="1"/>
    </font>
    <font>
      <sz val="20"/>
      <color theme="1"/>
      <name val="Calibri"/>
      <family val="2"/>
      <scheme val="minor"/>
    </font>
    <font>
      <b/>
      <u/>
      <sz val="11"/>
      <color theme="0"/>
      <name val="Calibri"/>
      <family val="2"/>
      <charset val="162"/>
      <scheme val="minor"/>
    </font>
    <font>
      <b/>
      <u/>
      <sz val="20"/>
      <color theme="9" tint="-0.249977111117893"/>
      <name val="Calibri"/>
      <family val="2"/>
      <charset val="162"/>
      <scheme val="minor"/>
    </font>
    <font>
      <b/>
      <sz val="11"/>
      <color theme="0"/>
      <name val="Centaur"/>
      <family val="1"/>
    </font>
    <font>
      <b/>
      <sz val="25"/>
      <color theme="0"/>
      <name val="Centaur"/>
      <family val="1"/>
    </font>
    <font>
      <b/>
      <sz val="11"/>
      <color theme="1"/>
      <name val="Centaur"/>
      <family val="1"/>
    </font>
    <font>
      <b/>
      <u/>
      <sz val="11"/>
      <color rgb="FF002060"/>
      <name val="Calibri"/>
      <family val="2"/>
      <charset val="162"/>
      <scheme val="minor"/>
    </font>
    <font>
      <b/>
      <sz val="18"/>
      <color rgb="FFFF0000"/>
      <name val="Centaur"/>
      <family val="1"/>
    </font>
    <font>
      <b/>
      <sz val="10"/>
      <color theme="4"/>
      <name val="Centaur"/>
      <family val="1"/>
    </font>
    <font>
      <b/>
      <sz val="11"/>
      <color theme="4" tint="0.79998168889431442"/>
      <name val="Centaur"/>
      <family val="1"/>
    </font>
    <font>
      <b/>
      <sz val="11"/>
      <color theme="4" tint="-0.249977111117893"/>
      <name val="Centaur"/>
      <family val="1"/>
    </font>
    <font>
      <b/>
      <sz val="12"/>
      <color theme="4" tint="-0.249977111117893"/>
      <name val="Centaur"/>
      <family val="1"/>
    </font>
    <font>
      <b/>
      <sz val="12"/>
      <color theme="0"/>
      <name val="Centaur"/>
      <family val="1"/>
    </font>
    <font>
      <b/>
      <u/>
      <sz val="8"/>
      <color theme="4"/>
      <name val="Centaur"/>
      <family val="1"/>
    </font>
    <font>
      <b/>
      <sz val="8"/>
      <color theme="4"/>
      <name val="Centaur"/>
      <family val="1"/>
    </font>
    <font>
      <b/>
      <sz val="13"/>
      <color theme="4" tint="-0.249977111117893"/>
      <name val="Centaur"/>
      <family val="1"/>
    </font>
    <font>
      <b/>
      <sz val="15"/>
      <color rgb="FFFF0000"/>
      <name val="Centaur"/>
      <family val="1"/>
    </font>
    <font>
      <b/>
      <u/>
      <sz val="11"/>
      <color theme="0"/>
      <name val="Centaur"/>
      <family val="1"/>
    </font>
    <font>
      <b/>
      <u/>
      <sz val="10"/>
      <color rgb="FF002060"/>
      <name val="Calibri"/>
      <family val="2"/>
      <charset val="162"/>
      <scheme val="minor"/>
    </font>
    <font>
      <b/>
      <u/>
      <sz val="10"/>
      <color theme="0"/>
      <name val="Calibri"/>
      <family val="2"/>
      <charset val="162"/>
      <scheme val="minor"/>
    </font>
    <font>
      <b/>
      <u/>
      <sz val="10"/>
      <color rgb="FF0070C0"/>
      <name val="Calibri"/>
      <family val="2"/>
      <charset val="162"/>
      <scheme val="minor"/>
    </font>
    <font>
      <b/>
      <u/>
      <sz val="11"/>
      <color rgb="FFFF0000"/>
      <name val="Centaur"/>
      <family val="1"/>
    </font>
    <font>
      <b/>
      <u/>
      <sz val="11"/>
      <color rgb="FF00B050"/>
      <name val="Centaur"/>
      <family val="1"/>
    </font>
    <font>
      <b/>
      <sz val="11"/>
      <color rgb="FF00B050"/>
      <name val="Centaur"/>
      <family val="1"/>
    </font>
    <font>
      <b/>
      <u/>
      <sz val="11"/>
      <color rgb="FFFF0000"/>
      <name val="Calibri"/>
      <family val="2"/>
      <charset val="162"/>
      <scheme val="minor"/>
    </font>
    <font>
      <b/>
      <sz val="12"/>
      <color theme="1"/>
      <name val="Centaur"/>
      <family val="1"/>
    </font>
    <font>
      <b/>
      <sz val="11"/>
      <color theme="7" tint="-0.499984740745262"/>
      <name val="Centaur"/>
      <family val="1"/>
    </font>
    <font>
      <sz val="8"/>
      <name val="Calibri"/>
      <family val="2"/>
      <charset val="162"/>
      <scheme val="minor"/>
    </font>
    <font>
      <b/>
      <u/>
      <sz val="20"/>
      <color theme="1"/>
      <name val="Centaur"/>
      <family val="1"/>
    </font>
    <font>
      <b/>
      <sz val="25"/>
      <color rgb="FFFF0000"/>
      <name val="Centaur"/>
      <family val="1"/>
    </font>
    <font>
      <b/>
      <u/>
      <sz val="20"/>
      <color theme="10"/>
      <name val="Centaur"/>
      <family val="1"/>
    </font>
    <font>
      <b/>
      <sz val="13"/>
      <color rgb="FFFF0000"/>
      <name val="Centaur"/>
      <family val="1"/>
    </font>
    <font>
      <sz val="10"/>
      <color theme="1"/>
      <name val="Centaur"/>
      <family val="1"/>
    </font>
    <font>
      <b/>
      <sz val="10"/>
      <color theme="1"/>
      <name val="Centaur"/>
      <family val="1"/>
    </font>
    <font>
      <sz val="11"/>
      <color theme="0"/>
      <name val="Calibri"/>
      <family val="2"/>
      <scheme val="minor"/>
    </font>
    <font>
      <sz val="16"/>
      <color theme="0"/>
      <name val="Centaur"/>
      <family val="1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0"/>
      <color theme="0"/>
      <name val="Centaur"/>
      <family val="1"/>
    </font>
    <font>
      <sz val="11"/>
      <color theme="1"/>
      <name val="Centaur"/>
      <family val="1"/>
    </font>
  </fonts>
  <fills count="21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E78B7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00B050"/>
        <bgColor indexed="64"/>
      </patternFill>
    </fill>
  </fills>
  <borders count="59">
    <border>
      <left/>
      <right/>
      <top/>
      <bottom/>
      <diagonal/>
    </border>
    <border>
      <left style="thin">
        <color theme="4"/>
      </left>
      <right style="thin">
        <color theme="4"/>
      </right>
      <top style="thin">
        <color theme="4"/>
      </top>
      <bottom style="thin">
        <color theme="4"/>
      </bottom>
      <diagonal/>
    </border>
    <border>
      <left/>
      <right/>
      <top/>
      <bottom style="thick">
        <color theme="4" tint="0.79998168889431442"/>
      </bottom>
      <diagonal/>
    </border>
    <border>
      <left/>
      <right/>
      <top style="thick">
        <color theme="4" tint="0.79998168889431442"/>
      </top>
      <bottom style="thick">
        <color theme="4" tint="0.79998168889431442"/>
      </bottom>
      <diagonal/>
    </border>
    <border>
      <left/>
      <right/>
      <top style="thick">
        <color theme="4" tint="0.79998168889431442"/>
      </top>
      <bottom/>
      <diagonal/>
    </border>
    <border>
      <left/>
      <right/>
      <top/>
      <bottom style="hair">
        <color theme="4"/>
      </bottom>
      <diagonal/>
    </border>
    <border>
      <left/>
      <right style="hair">
        <color theme="4"/>
      </right>
      <top/>
      <bottom style="hair">
        <color theme="4"/>
      </bottom>
      <diagonal/>
    </border>
    <border>
      <left style="hair">
        <color theme="4"/>
      </left>
      <right style="hair">
        <color theme="4"/>
      </right>
      <top/>
      <bottom style="hair">
        <color theme="4"/>
      </bottom>
      <diagonal/>
    </border>
    <border>
      <left style="hair">
        <color theme="4"/>
      </left>
      <right/>
      <top/>
      <bottom style="hair">
        <color theme="4"/>
      </bottom>
      <diagonal/>
    </border>
    <border>
      <left/>
      <right/>
      <top style="hair">
        <color theme="4"/>
      </top>
      <bottom style="hair">
        <color theme="4"/>
      </bottom>
      <diagonal/>
    </border>
    <border>
      <left/>
      <right style="hair">
        <color theme="4"/>
      </right>
      <top style="hair">
        <color theme="4"/>
      </top>
      <bottom style="hair">
        <color theme="4"/>
      </bottom>
      <diagonal/>
    </border>
    <border>
      <left style="hair">
        <color theme="4"/>
      </left>
      <right style="hair">
        <color theme="4"/>
      </right>
      <top style="hair">
        <color theme="4"/>
      </top>
      <bottom style="hair">
        <color theme="4"/>
      </bottom>
      <diagonal/>
    </border>
    <border>
      <left/>
      <right/>
      <top style="hair">
        <color theme="4"/>
      </top>
      <bottom/>
      <diagonal/>
    </border>
    <border>
      <left/>
      <right style="hair">
        <color theme="4"/>
      </right>
      <top style="hair">
        <color theme="4"/>
      </top>
      <bottom/>
      <diagonal/>
    </border>
    <border>
      <left style="hair">
        <color theme="4"/>
      </left>
      <right style="hair">
        <color theme="4"/>
      </right>
      <top/>
      <bottom style="double">
        <color theme="4"/>
      </bottom>
      <diagonal/>
    </border>
    <border>
      <left style="hair">
        <color theme="4"/>
      </left>
      <right style="hair">
        <color theme="4"/>
      </right>
      <top style="hair">
        <color theme="4"/>
      </top>
      <bottom/>
      <diagonal/>
    </border>
    <border>
      <left/>
      <right/>
      <top style="double">
        <color theme="4"/>
      </top>
      <bottom/>
      <diagonal/>
    </border>
    <border>
      <left/>
      <right/>
      <top style="double">
        <color theme="4"/>
      </top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theme="4"/>
      </bottom>
      <diagonal/>
    </border>
    <border>
      <left/>
      <right style="medium">
        <color indexed="64"/>
      </right>
      <top/>
      <bottom style="hair">
        <color theme="4"/>
      </bottom>
      <diagonal/>
    </border>
    <border>
      <left style="medium">
        <color indexed="64"/>
      </left>
      <right/>
      <top style="hair">
        <color theme="4"/>
      </top>
      <bottom style="hair">
        <color theme="4"/>
      </bottom>
      <diagonal/>
    </border>
    <border>
      <left/>
      <right style="medium">
        <color indexed="64"/>
      </right>
      <top style="hair">
        <color theme="4"/>
      </top>
      <bottom style="hair">
        <color theme="4"/>
      </bottom>
      <diagonal/>
    </border>
    <border>
      <left/>
      <right style="medium">
        <color indexed="64"/>
      </right>
      <top style="hair">
        <color theme="4"/>
      </top>
      <bottom/>
      <diagonal/>
    </border>
    <border>
      <left style="medium">
        <color indexed="64"/>
      </left>
      <right/>
      <top style="double">
        <color theme="4"/>
      </top>
      <bottom style="medium">
        <color indexed="64"/>
      </bottom>
      <diagonal/>
    </border>
    <border>
      <left/>
      <right/>
      <top style="double">
        <color theme="4"/>
      </top>
      <bottom style="medium">
        <color indexed="64"/>
      </bottom>
      <diagonal/>
    </border>
    <border>
      <left/>
      <right style="medium">
        <color indexed="64"/>
      </right>
      <top style="double">
        <color theme="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44" fontId="1" fillId="0" borderId="0" applyFont="0" applyFill="0" applyBorder="0" applyAlignment="0" applyProtection="0"/>
  </cellStyleXfs>
  <cellXfs count="260">
    <xf numFmtId="0" fontId="0" fillId="0" borderId="0" xfId="0"/>
    <xf numFmtId="0" fontId="3" fillId="2" borderId="0" xfId="0" applyFont="1" applyFill="1"/>
    <xf numFmtId="0" fontId="4" fillId="2" borderId="0" xfId="0" applyFont="1" applyFill="1"/>
    <xf numFmtId="0" fontId="5" fillId="3" borderId="0" xfId="2" applyFont="1" applyFill="1" applyAlignment="1">
      <alignment vertical="center"/>
    </xf>
    <xf numFmtId="0" fontId="6" fillId="2" borderId="0" xfId="2" applyFont="1" applyFill="1" applyAlignment="1">
      <alignment vertical="center"/>
    </xf>
    <xf numFmtId="0" fontId="3" fillId="2" borderId="0" xfId="0" applyFont="1" applyFill="1" applyAlignment="1">
      <alignment vertical="center"/>
    </xf>
    <xf numFmtId="0" fontId="7" fillId="0" borderId="0" xfId="2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164" fontId="3" fillId="2" borderId="0" xfId="0" applyNumberFormat="1" applyFont="1" applyFill="1" applyAlignment="1">
      <alignment vertical="center"/>
    </xf>
    <xf numFmtId="9" fontId="4" fillId="2" borderId="0" xfId="1" applyFont="1" applyFill="1"/>
    <xf numFmtId="0" fontId="3" fillId="5" borderId="0" xfId="0" applyFont="1" applyFill="1" applyAlignment="1">
      <alignment vertical="center"/>
    </xf>
    <xf numFmtId="164" fontId="3" fillId="5" borderId="0" xfId="0" applyNumberFormat="1" applyFont="1" applyFill="1" applyAlignment="1">
      <alignment vertical="center"/>
    </xf>
    <xf numFmtId="0" fontId="3" fillId="4" borderId="0" xfId="0" applyFont="1" applyFill="1" applyAlignment="1">
      <alignment vertical="center"/>
    </xf>
    <xf numFmtId="0" fontId="3" fillId="6" borderId="0" xfId="0" applyFont="1" applyFill="1" applyAlignment="1">
      <alignment vertical="center"/>
    </xf>
    <xf numFmtId="164" fontId="3" fillId="6" borderId="0" xfId="0" applyNumberFormat="1" applyFont="1" applyFill="1" applyAlignment="1">
      <alignment vertical="center"/>
    </xf>
    <xf numFmtId="164" fontId="3" fillId="7" borderId="0" xfId="0" applyNumberFormat="1" applyFont="1" applyFill="1" applyAlignment="1">
      <alignment vertical="center"/>
    </xf>
    <xf numFmtId="0" fontId="3" fillId="8" borderId="0" xfId="0" applyFont="1" applyFill="1" applyAlignment="1">
      <alignment vertical="center"/>
    </xf>
    <xf numFmtId="164" fontId="3" fillId="8" borderId="0" xfId="0" applyNumberFormat="1" applyFont="1" applyFill="1" applyAlignment="1">
      <alignment vertical="center"/>
    </xf>
    <xf numFmtId="164" fontId="3" fillId="9" borderId="0" xfId="0" applyNumberFormat="1" applyFont="1" applyFill="1" applyAlignment="1">
      <alignment vertical="center"/>
    </xf>
    <xf numFmtId="0" fontId="9" fillId="0" borderId="0" xfId="0" applyFont="1"/>
    <xf numFmtId="0" fontId="5" fillId="10" borderId="0" xfId="2" applyFont="1" applyFill="1" applyAlignment="1">
      <alignment horizontal="center" vertical="center"/>
    </xf>
    <xf numFmtId="0" fontId="10" fillId="2" borderId="0" xfId="2" applyFont="1" applyFill="1" applyAlignment="1">
      <alignment horizontal="center" vertical="center"/>
    </xf>
    <xf numFmtId="0" fontId="9" fillId="2" borderId="0" xfId="0" applyFont="1" applyFill="1" applyAlignment="1">
      <alignment vertical="center"/>
    </xf>
    <xf numFmtId="0" fontId="9" fillId="0" borderId="0" xfId="0" applyFont="1" applyAlignment="1">
      <alignment vertical="center"/>
    </xf>
    <xf numFmtId="0" fontId="9" fillId="11" borderId="0" xfId="0" applyFont="1" applyFill="1" applyAlignment="1">
      <alignment vertical="center"/>
    </xf>
    <xf numFmtId="0" fontId="7" fillId="11" borderId="0" xfId="0" applyFont="1" applyFill="1" applyAlignment="1">
      <alignment horizontal="center" vertical="center"/>
    </xf>
    <xf numFmtId="0" fontId="9" fillId="12" borderId="0" xfId="0" applyFont="1" applyFill="1" applyAlignment="1">
      <alignment vertical="center"/>
    </xf>
    <xf numFmtId="0" fontId="14" fillId="12" borderId="0" xfId="0" applyFont="1" applyFill="1" applyAlignment="1">
      <alignment horizontal="left" vertical="center" indent="1"/>
    </xf>
    <xf numFmtId="0" fontId="12" fillId="0" borderId="0" xfId="0" applyFont="1" applyAlignment="1">
      <alignment vertical="center"/>
    </xf>
    <xf numFmtId="164" fontId="15" fillId="2" borderId="1" xfId="0" applyNumberFormat="1" applyFont="1" applyFill="1" applyBorder="1" applyAlignment="1">
      <alignment horizontal="center" vertical="center"/>
    </xf>
    <xf numFmtId="0" fontId="14" fillId="12" borderId="0" xfId="0" applyFont="1" applyFill="1" applyAlignment="1">
      <alignment horizontal="right" vertical="center"/>
    </xf>
    <xf numFmtId="9" fontId="7" fillId="5" borderId="2" xfId="0" applyNumberFormat="1" applyFont="1" applyFill="1" applyBorder="1" applyAlignment="1">
      <alignment horizontal="center" vertical="center"/>
    </xf>
    <xf numFmtId="164" fontId="14" fillId="12" borderId="2" xfId="0" applyNumberFormat="1" applyFont="1" applyFill="1" applyBorder="1" applyAlignment="1">
      <alignment horizontal="right" vertical="center"/>
    </xf>
    <xf numFmtId="0" fontId="7" fillId="11" borderId="0" xfId="0" applyFont="1" applyFill="1" applyAlignment="1">
      <alignment horizontal="center"/>
    </xf>
    <xf numFmtId="9" fontId="7" fillId="5" borderId="3" xfId="0" applyNumberFormat="1" applyFont="1" applyFill="1" applyBorder="1" applyAlignment="1">
      <alignment horizontal="center" vertical="center"/>
    </xf>
    <xf numFmtId="0" fontId="12" fillId="0" borderId="0" xfId="0" applyFont="1" applyAlignment="1">
      <alignment vertical="top"/>
    </xf>
    <xf numFmtId="164" fontId="16" fillId="4" borderId="0" xfId="0" applyNumberFormat="1" applyFont="1" applyFill="1" applyAlignment="1">
      <alignment horizontal="center" vertical="center"/>
    </xf>
    <xf numFmtId="9" fontId="7" fillId="5" borderId="4" xfId="0" applyNumberFormat="1" applyFont="1" applyFill="1" applyBorder="1" applyAlignment="1">
      <alignment horizontal="center" vertical="center"/>
    </xf>
    <xf numFmtId="164" fontId="15" fillId="12" borderId="0" xfId="0" applyNumberFormat="1" applyFont="1" applyFill="1" applyAlignment="1">
      <alignment horizontal="center" vertical="center"/>
    </xf>
    <xf numFmtId="0" fontId="7" fillId="4" borderId="0" xfId="0" applyFont="1" applyFill="1" applyAlignment="1">
      <alignment horizontal="left" vertical="center" indent="1"/>
    </xf>
    <xf numFmtId="0" fontId="7" fillId="4" borderId="0" xfId="0" applyFont="1" applyFill="1" applyAlignment="1">
      <alignment horizontal="left" vertical="center"/>
    </xf>
    <xf numFmtId="0" fontId="9" fillId="4" borderId="0" xfId="0" applyFont="1" applyFill="1" applyAlignment="1">
      <alignment vertical="center"/>
    </xf>
    <xf numFmtId="0" fontId="14" fillId="5" borderId="0" xfId="0" applyFont="1" applyFill="1" applyAlignment="1">
      <alignment vertical="center"/>
    </xf>
    <xf numFmtId="0" fontId="14" fillId="5" borderId="0" xfId="0" applyFont="1" applyFill="1" applyAlignment="1">
      <alignment horizontal="center" vertical="center"/>
    </xf>
    <xf numFmtId="0" fontId="14" fillId="5" borderId="0" xfId="0" applyFont="1" applyFill="1" applyAlignment="1">
      <alignment horizontal="right" vertical="center" indent="2"/>
    </xf>
    <xf numFmtId="0" fontId="14" fillId="5" borderId="0" xfId="0" applyFont="1" applyFill="1" applyAlignment="1">
      <alignment horizontal="right" vertical="center"/>
    </xf>
    <xf numFmtId="0" fontId="14" fillId="5" borderId="0" xfId="0" applyFont="1" applyFill="1"/>
    <xf numFmtId="0" fontId="9" fillId="2" borderId="5" xfId="0" applyFont="1" applyFill="1" applyBorder="1" applyAlignment="1">
      <alignment vertical="center"/>
    </xf>
    <xf numFmtId="0" fontId="9" fillId="2" borderId="5" xfId="0" applyFont="1" applyFill="1" applyBorder="1" applyAlignment="1">
      <alignment horizontal="left" vertical="center"/>
    </xf>
    <xf numFmtId="0" fontId="9" fillId="2" borderId="6" xfId="0" applyFont="1" applyFill="1" applyBorder="1" applyAlignment="1">
      <alignment vertical="center"/>
    </xf>
    <xf numFmtId="0" fontId="9" fillId="2" borderId="7" xfId="0" applyFont="1" applyFill="1" applyBorder="1" applyAlignment="1">
      <alignment horizontal="center" vertical="center"/>
    </xf>
    <xf numFmtId="164" fontId="9" fillId="2" borderId="7" xfId="0" applyNumberFormat="1" applyFont="1" applyFill="1" applyBorder="1" applyAlignment="1">
      <alignment horizontal="right" vertical="center" indent="2"/>
    </xf>
    <xf numFmtId="164" fontId="9" fillId="13" borderId="8" xfId="0" applyNumberFormat="1" applyFont="1" applyFill="1" applyBorder="1" applyAlignment="1">
      <alignment horizontal="right" vertical="center"/>
    </xf>
    <xf numFmtId="0" fontId="9" fillId="13" borderId="5" xfId="0" applyFont="1" applyFill="1" applyBorder="1"/>
    <xf numFmtId="0" fontId="9" fillId="2" borderId="9" xfId="0" applyFont="1" applyFill="1" applyBorder="1" applyAlignment="1">
      <alignment vertical="center"/>
    </xf>
    <xf numFmtId="0" fontId="9" fillId="2" borderId="9" xfId="0" applyFont="1" applyFill="1" applyBorder="1" applyAlignment="1">
      <alignment horizontal="left" vertical="center"/>
    </xf>
    <xf numFmtId="0" fontId="9" fillId="2" borderId="10" xfId="0" applyFont="1" applyFill="1" applyBorder="1" applyAlignment="1">
      <alignment vertical="center"/>
    </xf>
    <xf numFmtId="0" fontId="9" fillId="2" borderId="11" xfId="0" applyFont="1" applyFill="1" applyBorder="1" applyAlignment="1">
      <alignment horizontal="center" vertical="center"/>
    </xf>
    <xf numFmtId="164" fontId="9" fillId="2" borderId="11" xfId="0" applyNumberFormat="1" applyFont="1" applyFill="1" applyBorder="1" applyAlignment="1">
      <alignment horizontal="right" vertical="center" indent="2"/>
    </xf>
    <xf numFmtId="0" fontId="9" fillId="13" borderId="9" xfId="0" applyFont="1" applyFill="1" applyBorder="1"/>
    <xf numFmtId="0" fontId="9" fillId="2" borderId="12" xfId="0" applyFont="1" applyFill="1" applyBorder="1" applyAlignment="1">
      <alignment horizontal="left" vertical="center"/>
    </xf>
    <xf numFmtId="0" fontId="9" fillId="2" borderId="13" xfId="0" applyFont="1" applyFill="1" applyBorder="1" applyAlignment="1">
      <alignment vertical="center"/>
    </xf>
    <xf numFmtId="0" fontId="9" fillId="2" borderId="14" xfId="0" applyFont="1" applyFill="1" applyBorder="1" applyAlignment="1">
      <alignment vertical="center"/>
    </xf>
    <xf numFmtId="164" fontId="9" fillId="2" borderId="15" xfId="0" applyNumberFormat="1" applyFont="1" applyFill="1" applyBorder="1" applyAlignment="1">
      <alignment horizontal="right" vertical="center" indent="2"/>
    </xf>
    <xf numFmtId="0" fontId="9" fillId="13" borderId="12" xfId="0" applyFont="1" applyFill="1" applyBorder="1"/>
    <xf numFmtId="0" fontId="14" fillId="5" borderId="16" xfId="0" applyFont="1" applyFill="1" applyBorder="1"/>
    <xf numFmtId="0" fontId="14" fillId="5" borderId="17" xfId="0" applyFont="1" applyFill="1" applyBorder="1" applyAlignment="1">
      <alignment horizontal="left" indent="1"/>
    </xf>
    <xf numFmtId="0" fontId="14" fillId="5" borderId="17" xfId="0" applyFont="1" applyFill="1" applyBorder="1"/>
    <xf numFmtId="0" fontId="19" fillId="5" borderId="17" xfId="0" applyFont="1" applyFill="1" applyBorder="1" applyAlignment="1">
      <alignment horizontal="right" vertical="center"/>
    </xf>
    <xf numFmtId="164" fontId="19" fillId="5" borderId="17" xfId="0" applyNumberFormat="1" applyFont="1" applyFill="1" applyBorder="1" applyAlignment="1">
      <alignment horizontal="right" vertical="center"/>
    </xf>
    <xf numFmtId="0" fontId="19" fillId="5" borderId="17" xfId="0" applyFont="1" applyFill="1" applyBorder="1"/>
    <xf numFmtId="0" fontId="21" fillId="2" borderId="0" xfId="2" applyFont="1" applyFill="1" applyAlignment="1">
      <alignment horizontal="center" vertical="center"/>
    </xf>
    <xf numFmtId="0" fontId="22" fillId="2" borderId="0" xfId="2" applyFont="1" applyFill="1" applyAlignment="1">
      <alignment horizontal="center" vertical="center"/>
    </xf>
    <xf numFmtId="0" fontId="23" fillId="2" borderId="0" xfId="2" applyFont="1" applyFill="1" applyAlignment="1">
      <alignment horizontal="center" vertical="center"/>
    </xf>
    <xf numFmtId="0" fontId="24" fillId="2" borderId="0" xfId="2" applyFont="1" applyFill="1" applyAlignment="1">
      <alignment horizontal="center" vertical="center"/>
    </xf>
    <xf numFmtId="0" fontId="7" fillId="4" borderId="0" xfId="0" applyFont="1" applyFill="1" applyAlignment="1">
      <alignment vertical="center"/>
    </xf>
    <xf numFmtId="0" fontId="7" fillId="2" borderId="0" xfId="0" applyFont="1" applyFill="1" applyAlignment="1">
      <alignment vertical="center"/>
    </xf>
    <xf numFmtId="0" fontId="9" fillId="5" borderId="0" xfId="0" applyFont="1" applyFill="1" applyAlignment="1">
      <alignment vertical="center"/>
    </xf>
    <xf numFmtId="0" fontId="7" fillId="5" borderId="0" xfId="0" applyFont="1" applyFill="1" applyAlignment="1">
      <alignment horizontal="center" vertical="center"/>
    </xf>
    <xf numFmtId="0" fontId="14" fillId="5" borderId="0" xfId="0" applyFont="1" applyFill="1" applyAlignment="1">
      <alignment horizontal="left" vertical="center" indent="1"/>
    </xf>
    <xf numFmtId="0" fontId="14" fillId="2" borderId="0" xfId="0" applyFont="1" applyFill="1" applyAlignment="1">
      <alignment horizontal="left" vertical="center" indent="1"/>
    </xf>
    <xf numFmtId="0" fontId="7" fillId="2" borderId="0" xfId="0" applyFont="1" applyFill="1" applyAlignment="1">
      <alignment horizontal="center" vertical="center"/>
    </xf>
    <xf numFmtId="0" fontId="7" fillId="5" borderId="0" xfId="0" applyFont="1" applyFill="1" applyAlignment="1">
      <alignment horizontal="center"/>
    </xf>
    <xf numFmtId="164" fontId="7" fillId="2" borderId="0" xfId="0" applyNumberFormat="1" applyFont="1" applyFill="1" applyAlignment="1">
      <alignment horizontal="center" vertical="center"/>
    </xf>
    <xf numFmtId="0" fontId="17" fillId="2" borderId="0" xfId="2" applyFont="1" applyFill="1" applyAlignment="1">
      <alignment horizontal="left" vertical="center"/>
    </xf>
    <xf numFmtId="0" fontId="9" fillId="2" borderId="0" xfId="0" applyFont="1" applyFill="1"/>
    <xf numFmtId="0" fontId="7" fillId="2" borderId="0" xfId="0" applyFont="1" applyFill="1"/>
    <xf numFmtId="0" fontId="20" fillId="2" borderId="0" xfId="0" applyFont="1" applyFill="1" applyAlignment="1">
      <alignment vertical="center"/>
    </xf>
    <xf numFmtId="0" fontId="20" fillId="2" borderId="0" xfId="0" applyFont="1" applyFill="1" applyAlignment="1">
      <alignment horizontal="center" vertical="center"/>
    </xf>
    <xf numFmtId="0" fontId="25" fillId="2" borderId="0" xfId="2" applyFont="1" applyFill="1" applyAlignment="1">
      <alignment horizontal="center" vertical="center"/>
    </xf>
    <xf numFmtId="0" fontId="7" fillId="4" borderId="0" xfId="0" applyFont="1" applyFill="1" applyAlignment="1">
      <alignment horizontal="center" vertical="center"/>
    </xf>
    <xf numFmtId="0" fontId="14" fillId="5" borderId="18" xfId="0" applyFont="1" applyFill="1" applyBorder="1" applyAlignment="1">
      <alignment vertical="center"/>
    </xf>
    <xf numFmtId="0" fontId="14" fillId="5" borderId="18" xfId="0" applyFont="1" applyFill="1" applyBorder="1" applyAlignment="1">
      <alignment horizontal="center" vertical="center"/>
    </xf>
    <xf numFmtId="0" fontId="14" fillId="5" borderId="18" xfId="0" applyFont="1" applyFill="1" applyBorder="1" applyAlignment="1">
      <alignment horizontal="right" vertical="center" indent="2"/>
    </xf>
    <xf numFmtId="0" fontId="14" fillId="5" borderId="18" xfId="0" applyFont="1" applyFill="1" applyBorder="1" applyAlignment="1">
      <alignment horizontal="right" vertical="center"/>
    </xf>
    <xf numFmtId="0" fontId="14" fillId="5" borderId="18" xfId="0" applyFont="1" applyFill="1" applyBorder="1"/>
    <xf numFmtId="164" fontId="9" fillId="2" borderId="8" xfId="0" applyNumberFormat="1" applyFont="1" applyFill="1" applyBorder="1" applyAlignment="1">
      <alignment horizontal="right" vertical="center"/>
    </xf>
    <xf numFmtId="0" fontId="9" fillId="2" borderId="5" xfId="0" applyFont="1" applyFill="1" applyBorder="1"/>
    <xf numFmtId="0" fontId="26" fillId="2" borderId="0" xfId="2" applyFont="1" applyFill="1"/>
    <xf numFmtId="0" fontId="27" fillId="2" borderId="0" xfId="0" applyFont="1" applyFill="1"/>
    <xf numFmtId="0" fontId="9" fillId="2" borderId="9" xfId="0" applyFont="1" applyFill="1" applyBorder="1"/>
    <xf numFmtId="0" fontId="9" fillId="2" borderId="15" xfId="0" applyFont="1" applyFill="1" applyBorder="1" applyAlignment="1">
      <alignment horizontal="center" vertical="center"/>
    </xf>
    <xf numFmtId="0" fontId="9" fillId="2" borderId="12" xfId="0" applyFont="1" applyFill="1" applyBorder="1"/>
    <xf numFmtId="0" fontId="19" fillId="5" borderId="17" xfId="0" applyFont="1" applyFill="1" applyBorder="1" applyAlignment="1">
      <alignment horizontal="left" indent="1"/>
    </xf>
    <xf numFmtId="0" fontId="28" fillId="2" borderId="0" xfId="2" applyFont="1" applyFill="1" applyAlignment="1">
      <alignment horizontal="center" vertical="center"/>
    </xf>
    <xf numFmtId="164" fontId="29" fillId="13" borderId="1" xfId="0" applyNumberFormat="1" applyFont="1" applyFill="1" applyBorder="1" applyAlignment="1">
      <alignment horizontal="center" vertical="center"/>
    </xf>
    <xf numFmtId="0" fontId="30" fillId="5" borderId="2" xfId="0" applyFont="1" applyFill="1" applyBorder="1" applyAlignment="1">
      <alignment horizontal="center" vertical="center"/>
    </xf>
    <xf numFmtId="164" fontId="30" fillId="5" borderId="3" xfId="0" applyNumberFormat="1" applyFont="1" applyFill="1" applyBorder="1" applyAlignment="1">
      <alignment horizontal="center" vertical="center"/>
    </xf>
    <xf numFmtId="164" fontId="30" fillId="5" borderId="4" xfId="0" applyNumberFormat="1" applyFont="1" applyFill="1" applyBorder="1" applyAlignment="1">
      <alignment horizontal="center" vertical="center"/>
    </xf>
    <xf numFmtId="0" fontId="30" fillId="5" borderId="4" xfId="0" applyFont="1" applyFill="1" applyBorder="1" applyAlignment="1">
      <alignment horizontal="center" vertical="center"/>
    </xf>
    <xf numFmtId="0" fontId="9" fillId="5" borderId="0" xfId="0" applyFont="1" applyFill="1" applyAlignment="1">
      <alignment horizontal="center" vertical="center"/>
    </xf>
    <xf numFmtId="0" fontId="9" fillId="2" borderId="0" xfId="0" applyFont="1" applyFill="1" applyAlignment="1">
      <alignment horizontal="center"/>
    </xf>
    <xf numFmtId="0" fontId="15" fillId="2" borderId="20" xfId="0" applyFont="1" applyFill="1" applyBorder="1" applyAlignment="1">
      <alignment horizontal="center" vertical="center"/>
    </xf>
    <xf numFmtId="0" fontId="15" fillId="5" borderId="36" xfId="0" applyFont="1" applyFill="1" applyBorder="1" applyAlignment="1">
      <alignment horizontal="center"/>
    </xf>
    <xf numFmtId="0" fontId="15" fillId="5" borderId="37" xfId="0" applyFont="1" applyFill="1" applyBorder="1" applyAlignment="1">
      <alignment horizontal="left" indent="1"/>
    </xf>
    <xf numFmtId="0" fontId="15" fillId="5" borderId="37" xfId="0" applyFont="1" applyFill="1" applyBorder="1"/>
    <xf numFmtId="0" fontId="15" fillId="5" borderId="37" xfId="0" applyFont="1" applyFill="1" applyBorder="1" applyAlignment="1">
      <alignment horizontal="center"/>
    </xf>
    <xf numFmtId="164" fontId="15" fillId="5" borderId="37" xfId="0" applyNumberFormat="1" applyFont="1" applyFill="1" applyBorder="1"/>
    <xf numFmtId="164" fontId="15" fillId="14" borderId="38" xfId="0" applyNumberFormat="1" applyFont="1" applyFill="1" applyBorder="1"/>
    <xf numFmtId="0" fontId="9" fillId="5" borderId="0" xfId="0" applyFont="1" applyFill="1" applyAlignment="1">
      <alignment horizontal="right" vertical="center"/>
    </xf>
    <xf numFmtId="0" fontId="9" fillId="5" borderId="0" xfId="0" applyFont="1" applyFill="1" applyAlignment="1">
      <alignment horizontal="center"/>
    </xf>
    <xf numFmtId="0" fontId="5" fillId="19" borderId="0" xfId="2" applyFont="1" applyFill="1" applyAlignment="1">
      <alignment horizontal="center" vertical="center"/>
    </xf>
    <xf numFmtId="0" fontId="9" fillId="2" borderId="35" xfId="0" applyFont="1" applyFill="1" applyBorder="1"/>
    <xf numFmtId="9" fontId="9" fillId="5" borderId="2" xfId="0" applyNumberFormat="1" applyFont="1" applyFill="1" applyBorder="1" applyAlignment="1">
      <alignment horizontal="center" vertical="center"/>
    </xf>
    <xf numFmtId="9" fontId="9" fillId="5" borderId="3" xfId="0" applyNumberFormat="1" applyFont="1" applyFill="1" applyBorder="1" applyAlignment="1">
      <alignment horizontal="center" vertical="center"/>
    </xf>
    <xf numFmtId="9" fontId="9" fillId="5" borderId="4" xfId="0" applyNumberFormat="1" applyFont="1" applyFill="1" applyBorder="1" applyAlignment="1">
      <alignment horizontal="center" vertical="center"/>
    </xf>
    <xf numFmtId="164" fontId="9" fillId="12" borderId="2" xfId="0" applyNumberFormat="1" applyFont="1" applyFill="1" applyBorder="1" applyAlignment="1">
      <alignment horizontal="right" vertical="center"/>
    </xf>
    <xf numFmtId="0" fontId="9" fillId="5" borderId="45" xfId="0" applyFont="1" applyFill="1" applyBorder="1" applyAlignment="1">
      <alignment vertical="center"/>
    </xf>
    <xf numFmtId="0" fontId="9" fillId="5" borderId="0" xfId="0" applyFont="1" applyFill="1" applyBorder="1" applyAlignment="1">
      <alignment horizontal="center" vertical="center"/>
    </xf>
    <xf numFmtId="0" fontId="9" fillId="5" borderId="0" xfId="0" applyFont="1" applyFill="1" applyBorder="1" applyAlignment="1">
      <alignment vertical="center"/>
    </xf>
    <xf numFmtId="0" fontId="9" fillId="12" borderId="0" xfId="0" applyFont="1" applyFill="1" applyBorder="1" applyAlignment="1">
      <alignment vertical="center"/>
    </xf>
    <xf numFmtId="0" fontId="9" fillId="12" borderId="0" xfId="0" applyFont="1" applyFill="1" applyBorder="1" applyAlignment="1">
      <alignment horizontal="left" vertical="center" indent="1"/>
    </xf>
    <xf numFmtId="0" fontId="9" fillId="2" borderId="0" xfId="0" applyFont="1" applyFill="1" applyBorder="1" applyAlignment="1">
      <alignment vertical="center"/>
    </xf>
    <xf numFmtId="0" fontId="9" fillId="2" borderId="46" xfId="0" applyFont="1" applyFill="1" applyBorder="1" applyAlignment="1">
      <alignment vertical="center"/>
    </xf>
    <xf numFmtId="0" fontId="9" fillId="12" borderId="0" xfId="0" applyFont="1" applyFill="1" applyBorder="1" applyAlignment="1">
      <alignment horizontal="right" vertical="center"/>
    </xf>
    <xf numFmtId="0" fontId="9" fillId="5" borderId="0" xfId="0" applyFont="1" applyFill="1" applyBorder="1" applyAlignment="1">
      <alignment horizontal="center"/>
    </xf>
    <xf numFmtId="164" fontId="16" fillId="4" borderId="0" xfId="0" applyNumberFormat="1" applyFont="1" applyFill="1" applyBorder="1" applyAlignment="1">
      <alignment horizontal="center" vertical="center"/>
    </xf>
    <xf numFmtId="164" fontId="29" fillId="12" borderId="0" xfId="0" applyNumberFormat="1" applyFont="1" applyFill="1" applyBorder="1" applyAlignment="1">
      <alignment horizontal="center" vertical="center"/>
    </xf>
    <xf numFmtId="0" fontId="9" fillId="2" borderId="45" xfId="0" applyFont="1" applyFill="1" applyBorder="1" applyAlignment="1">
      <alignment vertical="center"/>
    </xf>
    <xf numFmtId="0" fontId="7" fillId="4" borderId="45" xfId="0" applyFont="1" applyFill="1" applyBorder="1" applyAlignment="1">
      <alignment horizontal="left" vertical="center" indent="1"/>
    </xf>
    <xf numFmtId="0" fontId="7" fillId="4" borderId="0" xfId="0" applyFont="1" applyFill="1" applyBorder="1" applyAlignment="1">
      <alignment horizontal="left" vertical="center"/>
    </xf>
    <xf numFmtId="0" fontId="7" fillId="4" borderId="0" xfId="0" applyFont="1" applyFill="1" applyBorder="1" applyAlignment="1">
      <alignment vertical="center"/>
    </xf>
    <xf numFmtId="0" fontId="7" fillId="4" borderId="0" xfId="0" applyFont="1" applyFill="1" applyBorder="1" applyAlignment="1">
      <alignment horizontal="center" vertical="center"/>
    </xf>
    <xf numFmtId="0" fontId="7" fillId="4" borderId="46" xfId="0" applyFont="1" applyFill="1" applyBorder="1" applyAlignment="1">
      <alignment vertical="center"/>
    </xf>
    <xf numFmtId="0" fontId="14" fillId="5" borderId="0" xfId="0" applyFont="1" applyFill="1" applyBorder="1" applyAlignment="1">
      <alignment vertical="center"/>
    </xf>
    <xf numFmtId="0" fontId="14" fillId="5" borderId="0" xfId="0" applyFont="1" applyFill="1" applyBorder="1" applyAlignment="1">
      <alignment horizontal="center" vertical="center"/>
    </xf>
    <xf numFmtId="0" fontId="14" fillId="5" borderId="0" xfId="0" applyFont="1" applyFill="1" applyBorder="1" applyAlignment="1">
      <alignment horizontal="right" vertical="center" indent="2"/>
    </xf>
    <xf numFmtId="0" fontId="14" fillId="5" borderId="0" xfId="0" applyFont="1" applyFill="1" applyBorder="1" applyAlignment="1">
      <alignment horizontal="right" vertical="center"/>
    </xf>
    <xf numFmtId="0" fontId="14" fillId="5" borderId="46" xfId="0" applyFont="1" applyFill="1" applyBorder="1"/>
    <xf numFmtId="0" fontId="9" fillId="2" borderId="47" xfId="0" applyFont="1" applyFill="1" applyBorder="1" applyAlignment="1">
      <alignment vertical="center"/>
    </xf>
    <xf numFmtId="0" fontId="9" fillId="2" borderId="48" xfId="0" applyFont="1" applyFill="1" applyBorder="1"/>
    <xf numFmtId="0" fontId="9" fillId="2" borderId="49" xfId="0" applyFont="1" applyFill="1" applyBorder="1" applyAlignment="1">
      <alignment vertical="center"/>
    </xf>
    <xf numFmtId="0" fontId="9" fillId="2" borderId="50" xfId="0" applyFont="1" applyFill="1" applyBorder="1"/>
    <xf numFmtId="0" fontId="9" fillId="2" borderId="51" xfId="0" applyFont="1" applyFill="1" applyBorder="1"/>
    <xf numFmtId="0" fontId="19" fillId="5" borderId="52" xfId="0" applyFont="1" applyFill="1" applyBorder="1"/>
    <xf numFmtId="0" fontId="19" fillId="5" borderId="53" xfId="0" applyFont="1" applyFill="1" applyBorder="1" applyAlignment="1">
      <alignment horizontal="left" indent="1"/>
    </xf>
    <xf numFmtId="0" fontId="19" fillId="5" borderId="53" xfId="0" applyFont="1" applyFill="1" applyBorder="1"/>
    <xf numFmtId="0" fontId="19" fillId="5" borderId="53" xfId="0" applyFont="1" applyFill="1" applyBorder="1" applyAlignment="1">
      <alignment horizontal="right" vertical="center"/>
    </xf>
    <xf numFmtId="164" fontId="19" fillId="5" borderId="53" xfId="0" applyNumberFormat="1" applyFont="1" applyFill="1" applyBorder="1" applyAlignment="1">
      <alignment horizontal="right" vertical="center"/>
    </xf>
    <xf numFmtId="0" fontId="19" fillId="5" borderId="54" xfId="0" applyFont="1" applyFill="1" applyBorder="1"/>
    <xf numFmtId="164" fontId="16" fillId="20" borderId="0" xfId="0" applyNumberFormat="1" applyFont="1" applyFill="1" applyBorder="1" applyAlignment="1">
      <alignment horizontal="center" vertical="center"/>
    </xf>
    <xf numFmtId="0" fontId="7" fillId="20" borderId="0" xfId="0" applyFont="1" applyFill="1" applyBorder="1" applyAlignment="1">
      <alignment horizontal="left" vertical="center"/>
    </xf>
    <xf numFmtId="0" fontId="7" fillId="20" borderId="0" xfId="0" applyFont="1" applyFill="1" applyBorder="1" applyAlignment="1">
      <alignment vertical="center"/>
    </xf>
    <xf numFmtId="0" fontId="7" fillId="20" borderId="0" xfId="0" applyFont="1" applyFill="1" applyBorder="1" applyAlignment="1">
      <alignment horizontal="center" vertical="center"/>
    </xf>
    <xf numFmtId="0" fontId="7" fillId="20" borderId="46" xfId="0" applyFont="1" applyFill="1" applyBorder="1" applyAlignment="1">
      <alignment vertical="center"/>
    </xf>
    <xf numFmtId="0" fontId="7" fillId="20" borderId="45" xfId="0" applyFont="1" applyFill="1" applyBorder="1" applyAlignment="1">
      <alignment horizontal="left" vertical="center" indent="1"/>
    </xf>
    <xf numFmtId="0" fontId="19" fillId="5" borderId="0" xfId="0" applyFont="1" applyFill="1" applyBorder="1"/>
    <xf numFmtId="0" fontId="19" fillId="5" borderId="0" xfId="0" applyFont="1" applyFill="1" applyBorder="1" applyAlignment="1">
      <alignment horizontal="left" indent="1"/>
    </xf>
    <xf numFmtId="0" fontId="35" fillId="5" borderId="0" xfId="0" applyFont="1" applyFill="1" applyBorder="1" applyAlignment="1">
      <alignment horizontal="center" vertical="center"/>
    </xf>
    <xf numFmtId="164" fontId="35" fillId="5" borderId="0" xfId="0" applyNumberFormat="1" applyFont="1" applyFill="1" applyBorder="1" applyAlignment="1">
      <alignment horizontal="right" vertical="center"/>
    </xf>
    <xf numFmtId="0" fontId="36" fillId="0" borderId="23" xfId="0" applyFont="1" applyFill="1" applyBorder="1" applyAlignment="1">
      <alignment vertical="center"/>
    </xf>
    <xf numFmtId="0" fontId="37" fillId="12" borderId="32" xfId="0" applyFont="1" applyFill="1" applyBorder="1" applyAlignment="1">
      <alignment horizontal="center" vertical="center"/>
    </xf>
    <xf numFmtId="0" fontId="37" fillId="12" borderId="33" xfId="0" applyFont="1" applyFill="1" applyBorder="1" applyAlignment="1">
      <alignment horizontal="center" vertical="center"/>
    </xf>
    <xf numFmtId="0" fontId="37" fillId="2" borderId="22" xfId="0" applyFont="1" applyFill="1" applyBorder="1" applyAlignment="1">
      <alignment horizontal="center" vertical="center"/>
    </xf>
    <xf numFmtId="0" fontId="37" fillId="2" borderId="23" xfId="0" applyFont="1" applyFill="1" applyBorder="1" applyAlignment="1">
      <alignment horizontal="center" vertical="center"/>
    </xf>
    <xf numFmtId="164" fontId="37" fillId="2" borderId="23" xfId="0" applyNumberFormat="1" applyFont="1" applyFill="1" applyBorder="1" applyAlignment="1">
      <alignment vertical="center"/>
    </xf>
    <xf numFmtId="164" fontId="37" fillId="2" borderId="24" xfId="0" applyNumberFormat="1" applyFont="1" applyFill="1" applyBorder="1" applyAlignment="1">
      <alignment horizontal="center" vertical="center"/>
    </xf>
    <xf numFmtId="0" fontId="37" fillId="2" borderId="25" xfId="0" applyFont="1" applyFill="1" applyBorder="1" applyAlignment="1">
      <alignment horizontal="center" vertical="center"/>
    </xf>
    <xf numFmtId="0" fontId="36" fillId="0" borderId="19" xfId="0" applyFont="1" applyFill="1" applyBorder="1" applyAlignment="1">
      <alignment vertical="center"/>
    </xf>
    <xf numFmtId="0" fontId="37" fillId="2" borderId="19" xfId="0" applyFont="1" applyFill="1" applyBorder="1" applyAlignment="1">
      <alignment horizontal="center" vertical="center"/>
    </xf>
    <xf numFmtId="164" fontId="37" fillId="2" borderId="19" xfId="0" applyNumberFormat="1" applyFont="1" applyFill="1" applyBorder="1" applyAlignment="1">
      <alignment vertical="center"/>
    </xf>
    <xf numFmtId="164" fontId="37" fillId="2" borderId="26" xfId="0" applyNumberFormat="1" applyFont="1" applyFill="1" applyBorder="1" applyAlignment="1">
      <alignment horizontal="center" vertical="center"/>
    </xf>
    <xf numFmtId="0" fontId="37" fillId="2" borderId="27" xfId="0" applyFont="1" applyFill="1" applyBorder="1" applyAlignment="1">
      <alignment horizontal="center" vertical="center"/>
    </xf>
    <xf numFmtId="0" fontId="36" fillId="0" borderId="28" xfId="0" applyFont="1" applyFill="1" applyBorder="1" applyAlignment="1">
      <alignment vertical="center"/>
    </xf>
    <xf numFmtId="0" fontId="37" fillId="2" borderId="28" xfId="0" applyFont="1" applyFill="1" applyBorder="1" applyAlignment="1">
      <alignment horizontal="center" vertical="center"/>
    </xf>
    <xf numFmtId="164" fontId="37" fillId="2" borderId="28" xfId="0" applyNumberFormat="1" applyFont="1" applyFill="1" applyBorder="1" applyAlignment="1">
      <alignment vertical="center"/>
    </xf>
    <xf numFmtId="164" fontId="37" fillId="2" borderId="29" xfId="0" applyNumberFormat="1" applyFont="1" applyFill="1" applyBorder="1" applyAlignment="1">
      <alignment horizontal="center" vertical="center"/>
    </xf>
    <xf numFmtId="0" fontId="37" fillId="2" borderId="30" xfId="0" applyFont="1" applyFill="1" applyBorder="1" applyAlignment="1">
      <alignment horizontal="center" vertical="center"/>
    </xf>
    <xf numFmtId="0" fontId="36" fillId="0" borderId="21" xfId="0" applyFont="1" applyFill="1" applyBorder="1" applyAlignment="1">
      <alignment vertical="center"/>
    </xf>
    <xf numFmtId="0" fontId="37" fillId="2" borderId="21" xfId="0" applyFont="1" applyFill="1" applyBorder="1" applyAlignment="1">
      <alignment horizontal="center" vertical="center"/>
    </xf>
    <xf numFmtId="164" fontId="37" fillId="2" borderId="21" xfId="0" applyNumberFormat="1" applyFont="1" applyFill="1" applyBorder="1" applyAlignment="1">
      <alignment vertical="center"/>
    </xf>
    <xf numFmtId="164" fontId="37" fillId="2" borderId="31" xfId="0" applyNumberFormat="1" applyFont="1" applyFill="1" applyBorder="1" applyAlignment="1">
      <alignment horizontal="center" vertical="center"/>
    </xf>
    <xf numFmtId="0" fontId="37" fillId="20" borderId="34" xfId="0" applyFont="1" applyFill="1" applyBorder="1" applyAlignment="1">
      <alignment horizontal="center" vertical="center"/>
    </xf>
    <xf numFmtId="0" fontId="38" fillId="4" borderId="0" xfId="0" applyFont="1" applyFill="1"/>
    <xf numFmtId="0" fontId="39" fillId="4" borderId="19" xfId="0" applyFont="1" applyFill="1" applyBorder="1" applyAlignment="1">
      <alignment horizontal="center"/>
    </xf>
    <xf numFmtId="0" fontId="40" fillId="0" borderId="19" xfId="0" applyFont="1" applyBorder="1" applyAlignment="1">
      <alignment horizontal="center" vertical="center"/>
    </xf>
    <xf numFmtId="0" fontId="0" fillId="0" borderId="19" xfId="0" applyBorder="1"/>
    <xf numFmtId="0" fontId="41" fillId="0" borderId="19" xfId="0" applyFont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164" fontId="41" fillId="0" borderId="19" xfId="0" applyNumberFormat="1" applyFont="1" applyBorder="1" applyAlignment="1">
      <alignment horizontal="center" vertical="center"/>
    </xf>
    <xf numFmtId="0" fontId="40" fillId="0" borderId="19" xfId="0" applyFont="1" applyBorder="1" applyAlignment="1">
      <alignment horizontal="center" vertical="center" wrapText="1"/>
    </xf>
    <xf numFmtId="0" fontId="5" fillId="4" borderId="0" xfId="2" applyFont="1" applyFill="1"/>
    <xf numFmtId="0" fontId="7" fillId="4" borderId="19" xfId="0" applyFont="1" applyFill="1" applyBorder="1"/>
    <xf numFmtId="0" fontId="42" fillId="4" borderId="19" xfId="0" applyFont="1" applyFill="1" applyBorder="1"/>
    <xf numFmtId="0" fontId="43" fillId="0" borderId="19" xfId="0" applyFont="1" applyBorder="1"/>
    <xf numFmtId="166" fontId="43" fillId="0" borderId="19" xfId="3" applyNumberFormat="1" applyFont="1" applyBorder="1"/>
    <xf numFmtId="166" fontId="43" fillId="0" borderId="19" xfId="0" applyNumberFormat="1" applyFont="1" applyBorder="1"/>
    <xf numFmtId="164" fontId="9" fillId="0" borderId="19" xfId="0" applyNumberFormat="1" applyFont="1" applyBorder="1"/>
    <xf numFmtId="0" fontId="43" fillId="0" borderId="0" xfId="0" applyFont="1"/>
    <xf numFmtId="164" fontId="9" fillId="0" borderId="0" xfId="0" applyNumberFormat="1" applyFont="1"/>
    <xf numFmtId="164" fontId="43" fillId="0" borderId="19" xfId="0" applyNumberFormat="1" applyFont="1" applyBorder="1"/>
    <xf numFmtId="0" fontId="8" fillId="4" borderId="0" xfId="0" applyFont="1" applyFill="1" applyAlignment="1">
      <alignment horizontal="center" vertical="center"/>
    </xf>
    <xf numFmtId="0" fontId="14" fillId="5" borderId="0" xfId="0" applyFont="1" applyFill="1" applyAlignment="1">
      <alignment horizontal="left" vertical="center" indent="1"/>
    </xf>
    <xf numFmtId="0" fontId="11" fillId="2" borderId="0" xfId="0" applyFont="1" applyFill="1" applyAlignment="1">
      <alignment horizontal="center" vertical="center"/>
    </xf>
    <xf numFmtId="0" fontId="12" fillId="0" borderId="0" xfId="0" applyFont="1" applyAlignment="1">
      <alignment horizontal="left" vertical="center" wrapText="1"/>
    </xf>
    <xf numFmtId="0" fontId="13" fillId="4" borderId="0" xfId="0" applyFont="1" applyFill="1" applyAlignment="1">
      <alignment horizontal="center" vertical="center"/>
    </xf>
    <xf numFmtId="0" fontId="7" fillId="4" borderId="0" xfId="0" applyFont="1" applyFill="1" applyAlignment="1">
      <alignment horizontal="center" vertical="center"/>
    </xf>
    <xf numFmtId="165" fontId="14" fillId="12" borderId="0" xfId="0" applyNumberFormat="1" applyFont="1" applyFill="1" applyAlignment="1">
      <alignment horizontal="center" vertical="center"/>
    </xf>
    <xf numFmtId="0" fontId="17" fillId="2" borderId="0" xfId="2" applyFont="1" applyFill="1" applyAlignment="1">
      <alignment horizontal="left" vertical="center"/>
    </xf>
    <xf numFmtId="0" fontId="18" fillId="2" borderId="0" xfId="0" applyFont="1" applyFill="1" applyAlignment="1">
      <alignment horizontal="right" vertical="center"/>
    </xf>
    <xf numFmtId="0" fontId="20" fillId="2" borderId="0" xfId="0" applyFont="1" applyFill="1" applyAlignment="1">
      <alignment horizontal="left" vertical="center"/>
    </xf>
    <xf numFmtId="0" fontId="33" fillId="2" borderId="0" xfId="0" applyFont="1" applyFill="1" applyAlignment="1">
      <alignment vertical="center"/>
    </xf>
    <xf numFmtId="0" fontId="13" fillId="4" borderId="0" xfId="0" applyFont="1" applyFill="1" applyAlignment="1">
      <alignment vertical="center"/>
    </xf>
    <xf numFmtId="0" fontId="32" fillId="2" borderId="0" xfId="2" applyFont="1" applyFill="1" applyAlignment="1">
      <alignment horizontal="center" vertical="center"/>
    </xf>
    <xf numFmtId="164" fontId="34" fillId="15" borderId="39" xfId="2" applyNumberFormat="1" applyFont="1" applyFill="1" applyBorder="1" applyAlignment="1">
      <alignment horizontal="center" vertical="center"/>
    </xf>
    <xf numFmtId="164" fontId="34" fillId="15" borderId="40" xfId="2" applyNumberFormat="1" applyFont="1" applyFill="1" applyBorder="1" applyAlignment="1">
      <alignment horizontal="center" vertical="center"/>
    </xf>
    <xf numFmtId="164" fontId="34" fillId="17" borderId="39" xfId="2" applyNumberFormat="1" applyFont="1" applyFill="1" applyBorder="1" applyAlignment="1">
      <alignment horizontal="center" vertical="center"/>
    </xf>
    <xf numFmtId="164" fontId="34" fillId="17" borderId="40" xfId="2" applyNumberFormat="1" applyFont="1" applyFill="1" applyBorder="1" applyAlignment="1">
      <alignment horizontal="center" vertical="center"/>
    </xf>
    <xf numFmtId="164" fontId="34" fillId="17" borderId="41" xfId="2" applyNumberFormat="1" applyFont="1" applyFill="1" applyBorder="1" applyAlignment="1">
      <alignment horizontal="center" vertical="center"/>
    </xf>
    <xf numFmtId="164" fontId="34" fillId="18" borderId="39" xfId="2" applyNumberFormat="1" applyFont="1" applyFill="1" applyBorder="1" applyAlignment="1">
      <alignment horizontal="center" vertical="center"/>
    </xf>
    <xf numFmtId="164" fontId="34" fillId="18" borderId="40" xfId="2" applyNumberFormat="1" applyFont="1" applyFill="1" applyBorder="1" applyAlignment="1">
      <alignment horizontal="center" vertical="center"/>
    </xf>
    <xf numFmtId="164" fontId="34" fillId="18" borderId="41" xfId="2" applyNumberFormat="1" applyFont="1" applyFill="1" applyBorder="1" applyAlignment="1">
      <alignment horizontal="center" vertical="center"/>
    </xf>
    <xf numFmtId="0" fontId="7" fillId="4" borderId="35" xfId="0" applyFont="1" applyFill="1" applyBorder="1" applyAlignment="1">
      <alignment horizontal="center" vertical="center"/>
    </xf>
    <xf numFmtId="0" fontId="20" fillId="2" borderId="0" xfId="0" applyFont="1" applyFill="1" applyAlignment="1">
      <alignment horizontal="center" vertical="center"/>
    </xf>
    <xf numFmtId="0" fontId="16" fillId="4" borderId="42" xfId="0" applyFont="1" applyFill="1" applyBorder="1" applyAlignment="1">
      <alignment horizontal="center" vertical="center"/>
    </xf>
    <xf numFmtId="0" fontId="16" fillId="4" borderId="43" xfId="0" applyFont="1" applyFill="1" applyBorder="1" applyAlignment="1">
      <alignment horizontal="center" vertical="center"/>
    </xf>
    <xf numFmtId="0" fontId="16" fillId="4" borderId="44" xfId="0" applyFont="1" applyFill="1" applyBorder="1" applyAlignment="1">
      <alignment horizontal="center" vertical="center"/>
    </xf>
    <xf numFmtId="165" fontId="14" fillId="2" borderId="0" xfId="0" applyNumberFormat="1" applyFont="1" applyFill="1" applyBorder="1" applyAlignment="1">
      <alignment horizontal="center" vertical="center"/>
    </xf>
    <xf numFmtId="165" fontId="14" fillId="2" borderId="46" xfId="0" applyNumberFormat="1" applyFont="1" applyFill="1" applyBorder="1" applyAlignment="1">
      <alignment horizontal="center" vertical="center"/>
    </xf>
    <xf numFmtId="0" fontId="14" fillId="5" borderId="45" xfId="0" applyFont="1" applyFill="1" applyBorder="1" applyAlignment="1">
      <alignment horizontal="left" vertical="center" indent="1"/>
    </xf>
    <xf numFmtId="0" fontId="14" fillId="5" borderId="0" xfId="0" applyFont="1" applyFill="1" applyBorder="1" applyAlignment="1">
      <alignment horizontal="left" vertical="center" indent="1"/>
    </xf>
    <xf numFmtId="0" fontId="7" fillId="20" borderId="42" xfId="0" applyFont="1" applyFill="1" applyBorder="1" applyAlignment="1">
      <alignment horizontal="center" vertical="center"/>
    </xf>
    <xf numFmtId="0" fontId="7" fillId="20" borderId="43" xfId="0" applyFont="1" applyFill="1" applyBorder="1" applyAlignment="1">
      <alignment horizontal="center" vertical="center"/>
    </xf>
    <xf numFmtId="0" fontId="7" fillId="20" borderId="44" xfId="0" applyFont="1" applyFill="1" applyBorder="1" applyAlignment="1">
      <alignment horizontal="center" vertical="center"/>
    </xf>
    <xf numFmtId="0" fontId="17" fillId="2" borderId="45" xfId="2" applyFont="1" applyFill="1" applyBorder="1" applyAlignment="1">
      <alignment horizontal="left" vertical="center"/>
    </xf>
    <xf numFmtId="0" fontId="17" fillId="2" borderId="0" xfId="2" applyFont="1" applyFill="1" applyBorder="1" applyAlignment="1">
      <alignment horizontal="left" vertical="center"/>
    </xf>
    <xf numFmtId="0" fontId="18" fillId="2" borderId="0" xfId="0" applyFont="1" applyFill="1" applyBorder="1" applyAlignment="1">
      <alignment horizontal="right" vertical="center"/>
    </xf>
    <xf numFmtId="0" fontId="18" fillId="2" borderId="46" xfId="0" applyFont="1" applyFill="1" applyBorder="1" applyAlignment="1">
      <alignment horizontal="right" vertical="center"/>
    </xf>
    <xf numFmtId="0" fontId="11" fillId="2" borderId="35" xfId="0" applyFont="1" applyFill="1" applyBorder="1" applyAlignment="1">
      <alignment horizontal="center" vertical="center"/>
    </xf>
    <xf numFmtId="0" fontId="14" fillId="5" borderId="18" xfId="0" applyFont="1" applyFill="1" applyBorder="1" applyAlignment="1">
      <alignment horizontal="left" vertical="center" indent="1"/>
    </xf>
    <xf numFmtId="165" fontId="14" fillId="2" borderId="0" xfId="0" applyNumberFormat="1" applyFont="1" applyFill="1" applyAlignment="1">
      <alignment horizontal="center" vertical="center"/>
    </xf>
    <xf numFmtId="0" fontId="5" fillId="4" borderId="0" xfId="2" applyFont="1" applyFill="1" applyAlignment="1">
      <alignment horizontal="center" vertical="center"/>
    </xf>
    <xf numFmtId="164" fontId="34" fillId="16" borderId="44" xfId="2" applyNumberFormat="1" applyFont="1" applyFill="1" applyBorder="1" applyAlignment="1">
      <alignment horizontal="center" vertical="center"/>
    </xf>
    <xf numFmtId="164" fontId="34" fillId="16" borderId="46" xfId="2" applyNumberFormat="1" applyFont="1" applyFill="1" applyBorder="1" applyAlignment="1">
      <alignment horizontal="center" vertical="center"/>
    </xf>
    <xf numFmtId="164" fontId="34" fillId="16" borderId="55" xfId="2" applyNumberFormat="1" applyFont="1" applyFill="1" applyBorder="1" applyAlignment="1">
      <alignment horizontal="center" vertical="center"/>
    </xf>
    <xf numFmtId="0" fontId="37" fillId="2" borderId="56" xfId="0" applyFont="1" applyFill="1" applyBorder="1" applyAlignment="1">
      <alignment horizontal="center" vertical="center"/>
    </xf>
    <xf numFmtId="0" fontId="36" fillId="0" borderId="57" xfId="0" applyFont="1" applyFill="1" applyBorder="1" applyAlignment="1">
      <alignment vertical="center"/>
    </xf>
    <xf numFmtId="0" fontId="37" fillId="2" borderId="57" xfId="0" applyFont="1" applyFill="1" applyBorder="1" applyAlignment="1">
      <alignment horizontal="center" vertical="center"/>
    </xf>
    <xf numFmtId="164" fontId="37" fillId="2" borderId="57" xfId="0" applyNumberFormat="1" applyFont="1" applyFill="1" applyBorder="1" applyAlignment="1">
      <alignment vertical="center"/>
    </xf>
    <xf numFmtId="164" fontId="37" fillId="2" borderId="58" xfId="0" applyNumberFormat="1" applyFont="1" applyFill="1" applyBorder="1" applyAlignment="1">
      <alignment horizontal="center" vertical="center"/>
    </xf>
  </cellXfs>
  <cellStyles count="4">
    <cellStyle name="Currency" xfId="3" builtinId="4"/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E78B79"/>
      <color rgb="FFCF920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963140657885247"/>
          <c:y val="4.1503590047729209E-2"/>
          <c:w val="0.71881445222727258"/>
          <c:h val="0.93523887313461829"/>
        </c:manualLayout>
      </c:layout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B78A-415A-8C34-277DC3F538C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78A-415A-8C34-277DC3F538C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B78A-415A-8C34-277DC3F538C0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B78A-415A-8C34-277DC3F538C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/>
                </a:pPr>
                <a:endParaRPr lang="tr-TR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'[1]Budget  Summary'!$F$6:$F$10</c:f>
              <c:strCache>
                <c:ptCount val="5"/>
                <c:pt idx="0">
                  <c:v>Transportation</c:v>
                </c:pt>
                <c:pt idx="1">
                  <c:v>Lodging</c:v>
                </c:pt>
                <c:pt idx="2">
                  <c:v>Food</c:v>
                </c:pt>
                <c:pt idx="3">
                  <c:v>Souvenirs and Gifts</c:v>
                </c:pt>
                <c:pt idx="4">
                  <c:v>Other</c:v>
                </c:pt>
              </c:strCache>
            </c:strRef>
          </c:cat>
          <c:val>
            <c:numRef>
              <c:f>'[1]Budget  Summary'!$G$6:$G$10</c:f>
              <c:numCache>
                <c:formatCode>General</c:formatCode>
                <c:ptCount val="5"/>
                <c:pt idx="0">
                  <c:v>0.60306314313081311</c:v>
                </c:pt>
                <c:pt idx="1">
                  <c:v>0.18863779286466104</c:v>
                </c:pt>
                <c:pt idx="2">
                  <c:v>0.19044686269482661</c:v>
                </c:pt>
                <c:pt idx="3">
                  <c:v>0</c:v>
                </c:pt>
                <c:pt idx="4">
                  <c:v>1.7852201309699216E-2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B78A-415A-8C34-277DC3F538C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  <c:holeSize val="50"/>
      </c:doughnutChart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4137368003418178"/>
          <c:y val="3.7139712374662841E-2"/>
          <c:w val="0.58800585973264974"/>
          <c:h val="0.93213832141949993"/>
        </c:manualLayout>
      </c:layout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4AF-4E77-A451-F76AEEF9DF7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4AF-4E77-A451-F76AEEF9DF7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64AF-4E77-A451-F76AEEF9DF7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64AF-4E77-A451-F76AEEF9DF7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/>
                </a:pPr>
                <a:endParaRPr lang="tr-TR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'[1]Budget  Summary'!$F$6:$F$10</c:f>
              <c:strCache>
                <c:ptCount val="5"/>
                <c:pt idx="0">
                  <c:v>Transportation</c:v>
                </c:pt>
                <c:pt idx="1">
                  <c:v>Lodging</c:v>
                </c:pt>
                <c:pt idx="2">
                  <c:v>Food</c:v>
                </c:pt>
                <c:pt idx="3">
                  <c:v>Souvenirs and Gifts</c:v>
                </c:pt>
                <c:pt idx="4">
                  <c:v>Other</c:v>
                </c:pt>
              </c:strCache>
            </c:strRef>
          </c:cat>
          <c:val>
            <c:numRef>
              <c:f>'[1]Budget  Summary'!$G$6:$G$10</c:f>
              <c:numCache>
                <c:formatCode>General</c:formatCode>
                <c:ptCount val="5"/>
                <c:pt idx="0">
                  <c:v>0.60306314313081311</c:v>
                </c:pt>
                <c:pt idx="1">
                  <c:v>0.18863779286466104</c:v>
                </c:pt>
                <c:pt idx="2">
                  <c:v>0.19044686269482661</c:v>
                </c:pt>
                <c:pt idx="3">
                  <c:v>0</c:v>
                </c:pt>
                <c:pt idx="4">
                  <c:v>1.7852201309699216E-2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64AF-4E77-A451-F76AEEF9DF7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  <c:holeSize val="50"/>
      </c:doughnutChart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963140657885247"/>
          <c:y val="4.1503590047729209E-2"/>
          <c:w val="0.71881445222727258"/>
          <c:h val="0.93523887313461829"/>
        </c:manualLayout>
      </c:layout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AA37-4603-83E9-3F43C45E3EE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A37-4603-83E9-3F43C45E3EE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AA37-4603-83E9-3F43C45E3EE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AA37-4603-83E9-3F43C45E3EE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>
                    <a:solidFill>
                      <a:schemeClr val="tx1"/>
                    </a:solidFill>
                  </a:defRPr>
                </a:pPr>
                <a:endParaRPr lang="tr-TR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'[1]Budget  Summary'!$F$6:$F$10</c:f>
              <c:strCache>
                <c:ptCount val="5"/>
                <c:pt idx="0">
                  <c:v>Transportation</c:v>
                </c:pt>
                <c:pt idx="1">
                  <c:v>Lodging</c:v>
                </c:pt>
                <c:pt idx="2">
                  <c:v>Food</c:v>
                </c:pt>
                <c:pt idx="3">
                  <c:v>Souvenirs and Gifts</c:v>
                </c:pt>
                <c:pt idx="4">
                  <c:v>Other</c:v>
                </c:pt>
              </c:strCache>
            </c:strRef>
          </c:cat>
          <c:val>
            <c:numRef>
              <c:f>'[1]Budget  Summary'!$G$6:$G$10</c:f>
              <c:numCache>
                <c:formatCode>General</c:formatCode>
                <c:ptCount val="5"/>
                <c:pt idx="0">
                  <c:v>0.60306314313081311</c:v>
                </c:pt>
                <c:pt idx="1">
                  <c:v>0.18863779286466104</c:v>
                </c:pt>
                <c:pt idx="2">
                  <c:v>0.19044686269482661</c:v>
                </c:pt>
                <c:pt idx="3">
                  <c:v>0</c:v>
                </c:pt>
                <c:pt idx="4">
                  <c:v>1.7852201309699216E-2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A37-4603-83E9-3F43C45E3E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50"/>
      </c:doughnutChart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963140657885247"/>
          <c:y val="4.1503590047729209E-2"/>
          <c:w val="0.71881445222727258"/>
          <c:h val="0.93523887313461829"/>
        </c:manualLayout>
      </c:layout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1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A9E7-47B9-BD45-DCB032DE7CC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9E7-47B9-BD45-DCB032DE7CC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A9E7-47B9-BD45-DCB032DE7CC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A9E7-47B9-BD45-DCB032DE7CC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>
                    <a:solidFill>
                      <a:schemeClr val="tx1"/>
                    </a:solidFill>
                  </a:defRPr>
                </a:pPr>
                <a:endParaRPr lang="tr-TR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'[1]Budget  Summary'!$F$6:$F$10</c:f>
              <c:strCache>
                <c:ptCount val="5"/>
                <c:pt idx="0">
                  <c:v>Transportation</c:v>
                </c:pt>
                <c:pt idx="1">
                  <c:v>Lodging</c:v>
                </c:pt>
                <c:pt idx="2">
                  <c:v>Food</c:v>
                </c:pt>
                <c:pt idx="3">
                  <c:v>Souvenirs and Gifts</c:v>
                </c:pt>
                <c:pt idx="4">
                  <c:v>Other</c:v>
                </c:pt>
              </c:strCache>
            </c:strRef>
          </c:cat>
          <c:val>
            <c:numRef>
              <c:f>'[1]Budget  Summary'!$G$6:$G$10</c:f>
              <c:numCache>
                <c:formatCode>General</c:formatCode>
                <c:ptCount val="5"/>
                <c:pt idx="0">
                  <c:v>0.60306314313081311</c:v>
                </c:pt>
                <c:pt idx="1">
                  <c:v>0.18863779286466104</c:v>
                </c:pt>
                <c:pt idx="2">
                  <c:v>0.19044686269482661</c:v>
                </c:pt>
                <c:pt idx="3">
                  <c:v>0</c:v>
                </c:pt>
                <c:pt idx="4">
                  <c:v>1.7852201309699216E-2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9E7-47B9-BD45-DCB032DE7C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50"/>
      </c:doughnutChart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4" Type="http://schemas.openxmlformats.org/officeDocument/2006/relationships/image" Target="../media/image24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chart" Target="../charts/chart1.xml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chart" Target="../charts/chart2.xml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chart" Target="../charts/chart3.xml"/><Relationship Id="rId4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chart" Target="../charts/chart4.xml"/><Relationship Id="rId4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10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487679</xdr:colOff>
      <xdr:row>5</xdr:row>
      <xdr:rowOff>243840</xdr:rowOff>
    </xdr:from>
    <xdr:to>
      <xdr:col>7</xdr:col>
      <xdr:colOff>236082</xdr:colOff>
      <xdr:row>10</xdr:row>
      <xdr:rowOff>259079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3719" y="1554480"/>
          <a:ext cx="2186803" cy="1744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478155</xdr:colOff>
      <xdr:row>25</xdr:row>
      <xdr:rowOff>162263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004560"/>
          <a:ext cx="2543175" cy="24558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714375</xdr:colOff>
      <xdr:row>17</xdr:row>
      <xdr:rowOff>304800</xdr:rowOff>
    </xdr:from>
    <xdr:to>
      <xdr:col>2</xdr:col>
      <xdr:colOff>607078</xdr:colOff>
      <xdr:row>25</xdr:row>
      <xdr:rowOff>228600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9395" y="5981700"/>
          <a:ext cx="2132983" cy="2545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1381125</xdr:colOff>
      <xdr:row>18</xdr:row>
      <xdr:rowOff>19049</xdr:rowOff>
    </xdr:from>
    <xdr:to>
      <xdr:col>6</xdr:col>
      <xdr:colOff>325548</xdr:colOff>
      <xdr:row>24</xdr:row>
      <xdr:rowOff>28574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6425" y="6023609"/>
          <a:ext cx="2883963" cy="19754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38099</xdr:colOff>
      <xdr:row>26</xdr:row>
      <xdr:rowOff>276225</xdr:rowOff>
    </xdr:from>
    <xdr:to>
      <xdr:col>4</xdr:col>
      <xdr:colOff>471553</xdr:colOff>
      <xdr:row>33</xdr:row>
      <xdr:rowOff>180975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99" y="8902065"/>
          <a:ext cx="7459094" cy="219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2065020</xdr:colOff>
      <xdr:row>2</xdr:row>
      <xdr:rowOff>286403</xdr:rowOff>
    </xdr:to>
    <xdr:pic>
      <xdr:nvPicPr>
        <xdr:cNvPr id="9" name="Picture 2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4130040" cy="9417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350520</xdr:colOff>
      <xdr:row>2</xdr:row>
      <xdr:rowOff>243841</xdr:rowOff>
    </xdr:from>
    <xdr:to>
      <xdr:col>9</xdr:col>
      <xdr:colOff>645880</xdr:colOff>
      <xdr:row>10</xdr:row>
      <xdr:rowOff>251461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25729" r="45806" b="28155"/>
        <a:stretch/>
      </xdr:blipFill>
      <xdr:spPr bwMode="auto">
        <a:xfrm>
          <a:off x="9204960" y="899161"/>
          <a:ext cx="3160480" cy="2392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403860</xdr:colOff>
      <xdr:row>11</xdr:row>
      <xdr:rowOff>15240</xdr:rowOff>
    </xdr:from>
    <xdr:to>
      <xdr:col>9</xdr:col>
      <xdr:colOff>647700</xdr:colOff>
      <xdr:row>18</xdr:row>
      <xdr:rowOff>53590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3383280"/>
          <a:ext cx="5547360" cy="2331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259080</xdr:colOff>
      <xdr:row>4</xdr:row>
      <xdr:rowOff>53340</xdr:rowOff>
    </xdr:from>
    <xdr:to>
      <xdr:col>9</xdr:col>
      <xdr:colOff>1381124</xdr:colOff>
      <xdr:row>12</xdr:row>
      <xdr:rowOff>28576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4940" y="1280160"/>
          <a:ext cx="2257424" cy="1743076"/>
        </a:xfrm>
        <a:prstGeom prst="rect">
          <a:avLst/>
        </a:prstGeom>
      </xdr:spPr>
    </xdr:pic>
    <xdr:clientData/>
  </xdr:twoCellAnchor>
  <xdr:twoCellAnchor editAs="oneCell">
    <xdr:from>
      <xdr:col>8</xdr:col>
      <xdr:colOff>297180</xdr:colOff>
      <xdr:row>35</xdr:row>
      <xdr:rowOff>68580</xdr:rowOff>
    </xdr:from>
    <xdr:to>
      <xdr:col>9</xdr:col>
      <xdr:colOff>1419224</xdr:colOff>
      <xdr:row>43</xdr:row>
      <xdr:rowOff>66676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3040" y="8427720"/>
          <a:ext cx="2257424" cy="174307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281940</xdr:colOff>
      <xdr:row>4</xdr:row>
      <xdr:rowOff>160020</xdr:rowOff>
    </xdr:from>
    <xdr:to>
      <xdr:col>9</xdr:col>
      <xdr:colOff>1589289</xdr:colOff>
      <xdr:row>11</xdr:row>
      <xdr:rowOff>175259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96840" y="1463040"/>
          <a:ext cx="2381769" cy="1584959"/>
        </a:xfrm>
        <a:prstGeom prst="rect">
          <a:avLst/>
        </a:prstGeom>
        <a:solidFill>
          <a:schemeClr val="bg1"/>
        </a:solidFill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297180</xdr:colOff>
          <xdr:row>1</xdr:row>
          <xdr:rowOff>350520</xdr:rowOff>
        </xdr:from>
        <xdr:to>
          <xdr:col>16</xdr:col>
          <xdr:colOff>373380</xdr:colOff>
          <xdr:row>18</xdr:row>
          <xdr:rowOff>30480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A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45720</xdr:colOff>
      <xdr:row>4</xdr:row>
      <xdr:rowOff>99060</xdr:rowOff>
    </xdr:from>
    <xdr:to>
      <xdr:col>10</xdr:col>
      <xdr:colOff>81915</xdr:colOff>
      <xdr:row>12</xdr:row>
      <xdr:rowOff>74295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1580" y="1325880"/>
          <a:ext cx="2680335" cy="1743075"/>
        </a:xfrm>
        <a:prstGeom prst="rect">
          <a:avLst/>
        </a:prstGeom>
      </xdr:spPr>
    </xdr:pic>
    <xdr:clientData/>
  </xdr:twoCellAnchor>
  <xdr:twoCellAnchor editAs="oneCell">
    <xdr:from>
      <xdr:col>8</xdr:col>
      <xdr:colOff>60960</xdr:colOff>
      <xdr:row>35</xdr:row>
      <xdr:rowOff>30480</xdr:rowOff>
    </xdr:from>
    <xdr:to>
      <xdr:col>10</xdr:col>
      <xdr:colOff>97155</xdr:colOff>
      <xdr:row>43</xdr:row>
      <xdr:rowOff>28575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36820" y="8389620"/>
          <a:ext cx="2680335" cy="174307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525781</xdr:colOff>
      <xdr:row>4</xdr:row>
      <xdr:rowOff>68580</xdr:rowOff>
    </xdr:from>
    <xdr:to>
      <xdr:col>9</xdr:col>
      <xdr:colOff>1394461</xdr:colOff>
      <xdr:row>12</xdr:row>
      <xdr:rowOff>38701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1641" y="1295400"/>
          <a:ext cx="2004060" cy="1737961"/>
        </a:xfrm>
        <a:prstGeom prst="rect">
          <a:avLst/>
        </a:prstGeom>
      </xdr:spPr>
    </xdr:pic>
    <xdr:clientData/>
  </xdr:twoCellAnchor>
  <xdr:twoCellAnchor editAs="oneCell">
    <xdr:from>
      <xdr:col>8</xdr:col>
      <xdr:colOff>548640</xdr:colOff>
      <xdr:row>35</xdr:row>
      <xdr:rowOff>60960</xdr:rowOff>
    </xdr:from>
    <xdr:to>
      <xdr:col>9</xdr:col>
      <xdr:colOff>1417320</xdr:colOff>
      <xdr:row>43</xdr:row>
      <xdr:rowOff>53941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0" y="8420100"/>
          <a:ext cx="2004060" cy="173796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274320</xdr:colOff>
      <xdr:row>4</xdr:row>
      <xdr:rowOff>30480</xdr:rowOff>
    </xdr:from>
    <xdr:to>
      <xdr:col>9</xdr:col>
      <xdr:colOff>1463040</xdr:colOff>
      <xdr:row>12</xdr:row>
      <xdr:rowOff>133145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0180" y="1257300"/>
          <a:ext cx="2324100" cy="1870505"/>
        </a:xfrm>
        <a:prstGeom prst="rect">
          <a:avLst/>
        </a:prstGeom>
      </xdr:spPr>
    </xdr:pic>
    <xdr:clientData/>
  </xdr:twoCellAnchor>
  <xdr:twoCellAnchor editAs="oneCell">
    <xdr:from>
      <xdr:col>8</xdr:col>
      <xdr:colOff>213360</xdr:colOff>
      <xdr:row>35</xdr:row>
      <xdr:rowOff>30480</xdr:rowOff>
    </xdr:from>
    <xdr:to>
      <xdr:col>9</xdr:col>
      <xdr:colOff>1402080</xdr:colOff>
      <xdr:row>43</xdr:row>
      <xdr:rowOff>156005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9220" y="8389620"/>
          <a:ext cx="2324100" cy="187050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1512917</xdr:colOff>
      <xdr:row>3</xdr:row>
      <xdr:rowOff>22860</xdr:rowOff>
    </xdr:from>
    <xdr:to>
      <xdr:col>1</xdr:col>
      <xdr:colOff>4194712</xdr:colOff>
      <xdr:row>3</xdr:row>
      <xdr:rowOff>1485900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221" t="49581" r="38500" b="29929"/>
        <a:stretch/>
      </xdr:blipFill>
      <xdr:spPr>
        <a:xfrm>
          <a:off x="1512917" y="480060"/>
          <a:ext cx="4251515" cy="1463040"/>
        </a:xfrm>
        <a:prstGeom prst="rect">
          <a:avLst/>
        </a:prstGeom>
      </xdr:spPr>
    </xdr:pic>
    <xdr:clientData/>
  </xdr:twoCellAnchor>
  <xdr:twoCellAnchor editAs="oneCell">
    <xdr:from>
      <xdr:col>1</xdr:col>
      <xdr:colOff>121920</xdr:colOff>
      <xdr:row>4</xdr:row>
      <xdr:rowOff>53340</xdr:rowOff>
    </xdr:from>
    <xdr:to>
      <xdr:col>1</xdr:col>
      <xdr:colOff>4038600</xdr:colOff>
      <xdr:row>4</xdr:row>
      <xdr:rowOff>1424940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761" t="50739" r="37989" b="11113"/>
        <a:stretch/>
      </xdr:blipFill>
      <xdr:spPr>
        <a:xfrm>
          <a:off x="1691640" y="2225040"/>
          <a:ext cx="3916680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25099</xdr:colOff>
      <xdr:row>11</xdr:row>
      <xdr:rowOff>81353</xdr:rowOff>
    </xdr:from>
    <xdr:to>
      <xdr:col>1</xdr:col>
      <xdr:colOff>4258578</xdr:colOff>
      <xdr:row>11</xdr:row>
      <xdr:rowOff>1638300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5086" t="49479" r="38170" b="30169"/>
        <a:stretch/>
      </xdr:blipFill>
      <xdr:spPr>
        <a:xfrm>
          <a:off x="1594819" y="4988633"/>
          <a:ext cx="4233479" cy="1556947"/>
        </a:xfrm>
        <a:prstGeom prst="rect">
          <a:avLst/>
        </a:prstGeom>
      </xdr:spPr>
    </xdr:pic>
    <xdr:clientData/>
  </xdr:twoCellAnchor>
  <xdr:twoCellAnchor editAs="oneCell">
    <xdr:from>
      <xdr:col>1</xdr:col>
      <xdr:colOff>129539</xdr:colOff>
      <xdr:row>12</xdr:row>
      <xdr:rowOff>87630</xdr:rowOff>
    </xdr:from>
    <xdr:to>
      <xdr:col>1</xdr:col>
      <xdr:colOff>4224602</xdr:colOff>
      <xdr:row>12</xdr:row>
      <xdr:rowOff>1539240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5495" t="31796" r="31092" b="50540"/>
        <a:stretch/>
      </xdr:blipFill>
      <xdr:spPr>
        <a:xfrm>
          <a:off x="1699259" y="6831330"/>
          <a:ext cx="4095063" cy="145161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91788</xdr:rowOff>
    </xdr:from>
    <xdr:to>
      <xdr:col>5</xdr:col>
      <xdr:colOff>4650</xdr:colOff>
      <xdr:row>11</xdr:row>
      <xdr:rowOff>106680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0287" t="33611" r="36188" b="48676"/>
        <a:stretch/>
      </xdr:blipFill>
      <xdr:spPr>
        <a:xfrm>
          <a:off x="0" y="1189068"/>
          <a:ext cx="4256610" cy="929292"/>
        </a:xfrm>
        <a:prstGeom prst="rect">
          <a:avLst/>
        </a:prstGeom>
      </xdr:spPr>
    </xdr:pic>
    <xdr:clientData/>
  </xdr:twoCellAnchor>
  <xdr:twoCellAnchor editAs="oneCell">
    <xdr:from>
      <xdr:col>5</xdr:col>
      <xdr:colOff>114299</xdr:colOff>
      <xdr:row>6</xdr:row>
      <xdr:rowOff>36410</xdr:rowOff>
    </xdr:from>
    <xdr:to>
      <xdr:col>14</xdr:col>
      <xdr:colOff>232184</xdr:colOff>
      <xdr:row>13</xdr:row>
      <xdr:rowOff>99059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8244" t="31605" r="13058" b="42178"/>
        <a:stretch/>
      </xdr:blipFill>
      <xdr:spPr>
        <a:xfrm>
          <a:off x="4366259" y="1133690"/>
          <a:ext cx="5604285" cy="1342809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20</xdr:row>
      <xdr:rowOff>163979</xdr:rowOff>
    </xdr:from>
    <xdr:to>
      <xdr:col>4</xdr:col>
      <xdr:colOff>409202</xdr:colOff>
      <xdr:row>26</xdr:row>
      <xdr:rowOff>137160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9756" t="42661" r="36148" b="35205"/>
        <a:stretch/>
      </xdr:blipFill>
      <xdr:spPr>
        <a:xfrm>
          <a:off x="76199" y="3821579"/>
          <a:ext cx="3975363" cy="1070461"/>
        </a:xfrm>
        <a:prstGeom prst="rect">
          <a:avLst/>
        </a:prstGeom>
      </xdr:spPr>
    </xdr:pic>
    <xdr:clientData/>
  </xdr:twoCellAnchor>
  <xdr:twoCellAnchor editAs="oneCell">
    <xdr:from>
      <xdr:col>5</xdr:col>
      <xdr:colOff>152399</xdr:colOff>
      <xdr:row>20</xdr:row>
      <xdr:rowOff>14058</xdr:rowOff>
    </xdr:from>
    <xdr:to>
      <xdr:col>14</xdr:col>
      <xdr:colOff>259124</xdr:colOff>
      <xdr:row>27</xdr:row>
      <xdr:rowOff>60960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8261" t="31974" r="12918" b="42011"/>
        <a:stretch/>
      </xdr:blipFill>
      <xdr:spPr>
        <a:xfrm>
          <a:off x="4404359" y="3671658"/>
          <a:ext cx="5593125" cy="13270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28576</xdr:colOff>
      <xdr:row>4</xdr:row>
      <xdr:rowOff>9524</xdr:rowOff>
    </xdr:from>
    <xdr:to>
      <xdr:col>10</xdr:col>
      <xdr:colOff>7620</xdr:colOff>
      <xdr:row>10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939164</xdr:colOff>
      <xdr:row>1</xdr:row>
      <xdr:rowOff>133351</xdr:rowOff>
    </xdr:from>
    <xdr:to>
      <xdr:col>9</xdr:col>
      <xdr:colOff>175259</xdr:colOff>
      <xdr:row>2</xdr:row>
      <xdr:rowOff>167640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duotone>
            <a:schemeClr val="accent1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4064" y="483871"/>
          <a:ext cx="371475" cy="384809"/>
        </a:xfrm>
        <a:prstGeom prst="rect">
          <a:avLst/>
        </a:prstGeom>
      </xdr:spPr>
    </xdr:pic>
    <xdr:clientData/>
  </xdr:twoCellAnchor>
  <xdr:twoCellAnchor editAs="oneCell">
    <xdr:from>
      <xdr:col>9</xdr:col>
      <xdr:colOff>871695</xdr:colOff>
      <xdr:row>1</xdr:row>
      <xdr:rowOff>116205</xdr:rowOff>
    </xdr:from>
    <xdr:to>
      <xdr:col>9</xdr:col>
      <xdr:colOff>1333500</xdr:colOff>
      <xdr:row>2</xdr:row>
      <xdr:rowOff>236220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duotone>
            <a:schemeClr val="accent3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1975" y="466725"/>
          <a:ext cx="461805" cy="470535"/>
        </a:xfrm>
        <a:prstGeom prst="rect">
          <a:avLst/>
        </a:prstGeom>
      </xdr:spPr>
    </xdr:pic>
    <xdr:clientData/>
  </xdr:twoCellAnchor>
  <xdr:twoCellAnchor editAs="oneCell">
    <xdr:from>
      <xdr:col>9</xdr:col>
      <xdr:colOff>312640</xdr:colOff>
      <xdr:row>1</xdr:row>
      <xdr:rowOff>78105</xdr:rowOff>
    </xdr:from>
    <xdr:to>
      <xdr:col>9</xdr:col>
      <xdr:colOff>770184</xdr:colOff>
      <xdr:row>2</xdr:row>
      <xdr:rowOff>198120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duotone>
            <a:schemeClr val="accent4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62920" y="428625"/>
          <a:ext cx="457544" cy="4705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152400</xdr:colOff>
      <xdr:row>3</xdr:row>
      <xdr:rowOff>259080</xdr:rowOff>
    </xdr:from>
    <xdr:to>
      <xdr:col>10</xdr:col>
      <xdr:colOff>137160</xdr:colOff>
      <xdr:row>11</xdr:row>
      <xdr:rowOff>60960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939165</xdr:colOff>
      <xdr:row>1</xdr:row>
      <xdr:rowOff>148591</xdr:rowOff>
    </xdr:from>
    <xdr:to>
      <xdr:col>9</xdr:col>
      <xdr:colOff>140543</xdr:colOff>
      <xdr:row>2</xdr:row>
      <xdr:rowOff>167640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duotone>
            <a:schemeClr val="accent1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4065" y="499111"/>
          <a:ext cx="336758" cy="369569"/>
        </a:xfrm>
        <a:prstGeom prst="rect">
          <a:avLst/>
        </a:prstGeom>
      </xdr:spPr>
    </xdr:pic>
    <xdr:clientData/>
  </xdr:twoCellAnchor>
  <xdr:twoCellAnchor editAs="oneCell">
    <xdr:from>
      <xdr:col>9</xdr:col>
      <xdr:colOff>917415</xdr:colOff>
      <xdr:row>1</xdr:row>
      <xdr:rowOff>146685</xdr:rowOff>
    </xdr:from>
    <xdr:to>
      <xdr:col>9</xdr:col>
      <xdr:colOff>1287780</xdr:colOff>
      <xdr:row>2</xdr:row>
      <xdr:rowOff>193862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duotone>
            <a:schemeClr val="accent3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67695" y="497205"/>
          <a:ext cx="370365" cy="397697"/>
        </a:xfrm>
        <a:prstGeom prst="rect">
          <a:avLst/>
        </a:prstGeom>
      </xdr:spPr>
    </xdr:pic>
    <xdr:clientData/>
  </xdr:twoCellAnchor>
  <xdr:twoCellAnchor editAs="oneCell">
    <xdr:from>
      <xdr:col>9</xdr:col>
      <xdr:colOff>350740</xdr:colOff>
      <xdr:row>1</xdr:row>
      <xdr:rowOff>116206</xdr:rowOff>
    </xdr:from>
    <xdr:to>
      <xdr:col>9</xdr:col>
      <xdr:colOff>704515</xdr:colOff>
      <xdr:row>2</xdr:row>
      <xdr:rowOff>182880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duotone>
            <a:schemeClr val="accent4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1020" y="466726"/>
          <a:ext cx="353775" cy="4171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28576</xdr:colOff>
      <xdr:row>4</xdr:row>
      <xdr:rowOff>9524</xdr:rowOff>
    </xdr:from>
    <xdr:to>
      <xdr:col>10</xdr:col>
      <xdr:colOff>7620</xdr:colOff>
      <xdr:row>10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984884</xdr:colOff>
      <xdr:row>1</xdr:row>
      <xdr:rowOff>95251</xdr:rowOff>
    </xdr:from>
    <xdr:to>
      <xdr:col>9</xdr:col>
      <xdr:colOff>220979</xdr:colOff>
      <xdr:row>2</xdr:row>
      <xdr:rowOff>167640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duotone>
            <a:schemeClr val="accent1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9784" y="445771"/>
          <a:ext cx="371475" cy="422909"/>
        </a:xfrm>
        <a:prstGeom prst="rect">
          <a:avLst/>
        </a:prstGeom>
      </xdr:spPr>
    </xdr:pic>
    <xdr:clientData/>
  </xdr:twoCellAnchor>
  <xdr:twoCellAnchor editAs="oneCell">
    <xdr:from>
      <xdr:col>9</xdr:col>
      <xdr:colOff>947895</xdr:colOff>
      <xdr:row>1</xdr:row>
      <xdr:rowOff>123825</xdr:rowOff>
    </xdr:from>
    <xdr:to>
      <xdr:col>9</xdr:col>
      <xdr:colOff>1424940</xdr:colOff>
      <xdr:row>2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duotone>
            <a:schemeClr val="accent3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98175" y="474345"/>
          <a:ext cx="477045" cy="417195"/>
        </a:xfrm>
        <a:prstGeom prst="rect">
          <a:avLst/>
        </a:prstGeom>
      </xdr:spPr>
    </xdr:pic>
    <xdr:clientData/>
  </xdr:twoCellAnchor>
  <xdr:twoCellAnchor editAs="oneCell">
    <xdr:from>
      <xdr:col>9</xdr:col>
      <xdr:colOff>343120</xdr:colOff>
      <xdr:row>1</xdr:row>
      <xdr:rowOff>55245</xdr:rowOff>
    </xdr:from>
    <xdr:to>
      <xdr:col>9</xdr:col>
      <xdr:colOff>815904</xdr:colOff>
      <xdr:row>2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duotone>
            <a:schemeClr val="accent4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93400" y="405765"/>
          <a:ext cx="472784" cy="4857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28576</xdr:colOff>
      <xdr:row>4</xdr:row>
      <xdr:rowOff>9524</xdr:rowOff>
    </xdr:from>
    <xdr:to>
      <xdr:col>10</xdr:col>
      <xdr:colOff>7620</xdr:colOff>
      <xdr:row>10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862964</xdr:colOff>
      <xdr:row>1</xdr:row>
      <xdr:rowOff>125731</xdr:rowOff>
    </xdr:from>
    <xdr:to>
      <xdr:col>9</xdr:col>
      <xdr:colOff>189114</xdr:colOff>
      <xdr:row>2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duotone>
            <a:schemeClr val="accent1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7864" y="476251"/>
          <a:ext cx="461530" cy="377189"/>
        </a:xfrm>
        <a:prstGeom prst="rect">
          <a:avLst/>
        </a:prstGeom>
      </xdr:spPr>
    </xdr:pic>
    <xdr:clientData/>
  </xdr:twoCellAnchor>
  <xdr:twoCellAnchor editAs="oneCell">
    <xdr:from>
      <xdr:col>9</xdr:col>
      <xdr:colOff>925035</xdr:colOff>
      <xdr:row>1</xdr:row>
      <xdr:rowOff>116205</xdr:rowOff>
    </xdr:from>
    <xdr:to>
      <xdr:col>9</xdr:col>
      <xdr:colOff>1363980</xdr:colOff>
      <xdr:row>2</xdr:row>
      <xdr:rowOff>239592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duotone>
            <a:schemeClr val="accent3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75315" y="466725"/>
          <a:ext cx="438945" cy="473907"/>
        </a:xfrm>
        <a:prstGeom prst="rect">
          <a:avLst/>
        </a:prstGeom>
      </xdr:spPr>
    </xdr:pic>
    <xdr:clientData/>
  </xdr:twoCellAnchor>
  <xdr:twoCellAnchor editAs="oneCell">
    <xdr:from>
      <xdr:col>9</xdr:col>
      <xdr:colOff>274540</xdr:colOff>
      <xdr:row>1</xdr:row>
      <xdr:rowOff>78105</xdr:rowOff>
    </xdr:from>
    <xdr:to>
      <xdr:col>9</xdr:col>
      <xdr:colOff>762564</xdr:colOff>
      <xdr:row>2</xdr:row>
      <xdr:rowOff>198120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duotone>
            <a:schemeClr val="accent4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4820" y="428625"/>
          <a:ext cx="488024" cy="4705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487680</xdr:colOff>
      <xdr:row>0</xdr:row>
      <xdr:rowOff>160020</xdr:rowOff>
    </xdr:from>
    <xdr:to>
      <xdr:col>5</xdr:col>
      <xdr:colOff>882930</xdr:colOff>
      <xdr:row>2</xdr:row>
      <xdr:rowOff>120930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duotone>
            <a:schemeClr val="accent4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2960" y="160020"/>
          <a:ext cx="395250" cy="395250"/>
        </a:xfrm>
        <a:prstGeom prst="rect">
          <a:avLst/>
        </a:prstGeom>
      </xdr:spPr>
    </xdr:pic>
    <xdr:clientData/>
  </xdr:twoCellAnchor>
  <xdr:twoCellAnchor editAs="oneCell">
    <xdr:from>
      <xdr:col>5</xdr:col>
      <xdr:colOff>1036320</xdr:colOff>
      <xdr:row>0</xdr:row>
      <xdr:rowOff>213360</xdr:rowOff>
    </xdr:from>
    <xdr:to>
      <xdr:col>5</xdr:col>
      <xdr:colOff>1360990</xdr:colOff>
      <xdr:row>2</xdr:row>
      <xdr:rowOff>103690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duotone>
            <a:schemeClr val="accent3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1600" y="213360"/>
          <a:ext cx="324670" cy="324670"/>
        </a:xfrm>
        <a:prstGeom prst="rect">
          <a:avLst/>
        </a:prstGeom>
      </xdr:spPr>
    </xdr:pic>
    <xdr:clientData/>
  </xdr:twoCellAnchor>
  <xdr:oneCellAnchor>
    <xdr:from>
      <xdr:col>5</xdr:col>
      <xdr:colOff>0</xdr:colOff>
      <xdr:row>0</xdr:row>
      <xdr:rowOff>182880</xdr:rowOff>
    </xdr:from>
    <xdr:ext cx="351436" cy="338784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duotone>
            <a:schemeClr val="accent1">
              <a:shade val="45000"/>
              <a:satMod val="135000"/>
            </a:schemeClr>
            <a:prstClr val="white"/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5280" y="182880"/>
          <a:ext cx="351436" cy="338784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617220</xdr:colOff>
      <xdr:row>4</xdr:row>
      <xdr:rowOff>30479</xdr:rowOff>
    </xdr:from>
    <xdr:to>
      <xdr:col>9</xdr:col>
      <xdr:colOff>1318260</xdr:colOff>
      <xdr:row>12</xdr:row>
      <xdr:rowOff>17159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080" y="1257299"/>
          <a:ext cx="1836420" cy="1754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480060</xdr:colOff>
      <xdr:row>34</xdr:row>
      <xdr:rowOff>22859</xdr:rowOff>
    </xdr:from>
    <xdr:ext cx="1760220" cy="1681718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5920" y="8054339"/>
          <a:ext cx="1760220" cy="16817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76200</xdr:colOff>
      <xdr:row>4</xdr:row>
      <xdr:rowOff>76200</xdr:rowOff>
    </xdr:from>
    <xdr:to>
      <xdr:col>10</xdr:col>
      <xdr:colOff>106680</xdr:colOff>
      <xdr:row>11</xdr:row>
      <xdr:rowOff>175260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52060" y="1303020"/>
          <a:ext cx="2674620" cy="1668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144780</xdr:colOff>
      <xdr:row>34</xdr:row>
      <xdr:rowOff>83820</xdr:rowOff>
    </xdr:from>
    <xdr:to>
      <xdr:col>10</xdr:col>
      <xdr:colOff>45720</xdr:colOff>
      <xdr:row>41</xdr:row>
      <xdr:rowOff>109676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0640" y="8221980"/>
          <a:ext cx="2545080" cy="15879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121920</xdr:colOff>
      <xdr:row>4</xdr:row>
      <xdr:rowOff>144780</xdr:rowOff>
    </xdr:from>
    <xdr:to>
      <xdr:col>10</xdr:col>
      <xdr:colOff>99060</xdr:colOff>
      <xdr:row>11</xdr:row>
      <xdr:rowOff>91440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8280" y="1371600"/>
          <a:ext cx="2621280" cy="1516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129540</xdr:colOff>
      <xdr:row>34</xdr:row>
      <xdr:rowOff>144780</xdr:rowOff>
    </xdr:from>
    <xdr:to>
      <xdr:col>10</xdr:col>
      <xdr:colOff>106680</xdr:colOff>
      <xdr:row>41</xdr:row>
      <xdr:rowOff>99060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5900" y="8282940"/>
          <a:ext cx="2621280" cy="1516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suela.onal/Desktop/DIFFERENT%20FOLDERS/E%20X%20P%20O%20R%20T%20%20D%20A%20T%20A/2021/BUDGET%202021/FINAL%20BUDGET%202020/AUTOFOR%20BUDGET%20ESTIMATION%20202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"/>
      <sheetName val="Budget  Summary"/>
      <sheetName val="Travel Budget Q1"/>
      <sheetName val="Algeria"/>
      <sheetName val="Serbia"/>
      <sheetName val="Romania"/>
      <sheetName val="Balkan"/>
      <sheetName val="Singapor"/>
      <sheetName val="Egypt"/>
      <sheetName val="Italy"/>
      <sheetName val="Senegal "/>
    </sheetNames>
    <sheetDataSet>
      <sheetData sheetId="0"/>
      <sheetData sheetId="1">
        <row r="6">
          <cell r="F6" t="str">
            <v>Transportation</v>
          </cell>
          <cell r="G6">
            <v>0.60306314313081311</v>
          </cell>
        </row>
        <row r="7">
          <cell r="F7" t="str">
            <v>Lodging</v>
          </cell>
          <cell r="G7">
            <v>0.18863779286466104</v>
          </cell>
        </row>
        <row r="8">
          <cell r="F8" t="str">
            <v>Food</v>
          </cell>
          <cell r="G8">
            <v>0.19044686269482661</v>
          </cell>
        </row>
        <row r="9">
          <cell r="F9" t="str">
            <v>Souvenirs and Gifts</v>
          </cell>
          <cell r="G9">
            <v>0</v>
          </cell>
        </row>
        <row r="10">
          <cell r="F10" t="str">
            <v>Other</v>
          </cell>
          <cell r="G10">
            <v>1.7852201309699216E-2</v>
          </cell>
        </row>
      </sheetData>
      <sheetData sheetId="2"/>
      <sheetData sheetId="3">
        <row r="16">
          <cell r="H16">
            <v>2</v>
          </cell>
          <cell r="J16">
            <v>1149.5999999999999</v>
          </cell>
        </row>
        <row r="17">
          <cell r="H17">
            <v>2</v>
          </cell>
          <cell r="J17">
            <v>70</v>
          </cell>
        </row>
        <row r="18">
          <cell r="H18">
            <v>1</v>
          </cell>
          <cell r="J18">
            <v>100</v>
          </cell>
        </row>
        <row r="20">
          <cell r="H20">
            <v>3</v>
          </cell>
          <cell r="J20">
            <v>539.16</v>
          </cell>
        </row>
        <row r="21">
          <cell r="H21">
            <v>0</v>
          </cell>
          <cell r="J21">
            <v>0</v>
          </cell>
        </row>
        <row r="22">
          <cell r="H22">
            <v>3</v>
          </cell>
          <cell r="J22">
            <v>150</v>
          </cell>
        </row>
        <row r="23">
          <cell r="H23">
            <v>3</v>
          </cell>
          <cell r="J23">
            <v>150</v>
          </cell>
        </row>
        <row r="24">
          <cell r="H24">
            <v>3</v>
          </cell>
        </row>
        <row r="25">
          <cell r="J25">
            <v>0</v>
          </cell>
        </row>
        <row r="26">
          <cell r="J26">
            <v>60</v>
          </cell>
        </row>
        <row r="27">
          <cell r="J27">
            <v>0</v>
          </cell>
        </row>
        <row r="28">
          <cell r="J28">
            <v>0</v>
          </cell>
        </row>
      </sheetData>
      <sheetData sheetId="4">
        <row r="16">
          <cell r="H16">
            <v>1</v>
          </cell>
          <cell r="J16">
            <v>171.22</v>
          </cell>
        </row>
        <row r="17">
          <cell r="H17">
            <v>4.5</v>
          </cell>
          <cell r="J17">
            <v>360.85500000000002</v>
          </cell>
        </row>
        <row r="18">
          <cell r="H18">
            <v>1</v>
          </cell>
          <cell r="J18">
            <v>60</v>
          </cell>
        </row>
        <row r="20">
          <cell r="H20">
            <v>3</v>
          </cell>
          <cell r="J20">
            <v>210</v>
          </cell>
        </row>
        <row r="21">
          <cell r="H21">
            <v>3</v>
          </cell>
          <cell r="J21">
            <v>30</v>
          </cell>
        </row>
        <row r="22">
          <cell r="H22">
            <v>3</v>
          </cell>
          <cell r="J22">
            <v>90</v>
          </cell>
        </row>
        <row r="23">
          <cell r="H23">
            <v>3</v>
          </cell>
          <cell r="J23">
            <v>105</v>
          </cell>
        </row>
        <row r="24">
          <cell r="H24">
            <v>5</v>
          </cell>
        </row>
        <row r="25">
          <cell r="J25">
            <v>40</v>
          </cell>
        </row>
        <row r="26">
          <cell r="J26">
            <v>0</v>
          </cell>
        </row>
        <row r="27">
          <cell r="J27">
            <v>0</v>
          </cell>
        </row>
        <row r="28">
          <cell r="J28">
            <v>0</v>
          </cell>
        </row>
      </sheetData>
      <sheetData sheetId="5">
        <row r="16">
          <cell r="H16">
            <v>2</v>
          </cell>
          <cell r="J16">
            <v>846</v>
          </cell>
        </row>
        <row r="17">
          <cell r="H17">
            <v>2</v>
          </cell>
          <cell r="J17">
            <v>50</v>
          </cell>
        </row>
        <row r="18">
          <cell r="H18">
            <v>3</v>
          </cell>
          <cell r="J18">
            <v>120</v>
          </cell>
        </row>
        <row r="19">
          <cell r="H19">
            <v>0</v>
          </cell>
          <cell r="J19">
            <v>0</v>
          </cell>
        </row>
        <row r="21">
          <cell r="H21">
            <v>3</v>
          </cell>
          <cell r="J21">
            <v>150</v>
          </cell>
        </row>
        <row r="22">
          <cell r="H22">
            <v>0</v>
          </cell>
          <cell r="J22">
            <v>0</v>
          </cell>
        </row>
        <row r="23">
          <cell r="H23">
            <v>3</v>
          </cell>
          <cell r="J23">
            <v>150</v>
          </cell>
        </row>
        <row r="24">
          <cell r="H24">
            <v>3</v>
          </cell>
          <cell r="J24">
            <v>150</v>
          </cell>
        </row>
        <row r="25">
          <cell r="H25">
            <v>3</v>
          </cell>
        </row>
        <row r="26">
          <cell r="J26">
            <v>0</v>
          </cell>
        </row>
        <row r="27">
          <cell r="J27">
            <v>61</v>
          </cell>
        </row>
        <row r="28">
          <cell r="J28">
            <v>8</v>
          </cell>
        </row>
        <row r="29">
          <cell r="J29">
            <v>0</v>
          </cell>
        </row>
      </sheetData>
      <sheetData sheetId="6">
        <row r="16">
          <cell r="H16">
            <v>1</v>
          </cell>
          <cell r="J16">
            <v>195</v>
          </cell>
        </row>
        <row r="17">
          <cell r="H17">
            <v>4</v>
          </cell>
          <cell r="J17">
            <v>240</v>
          </cell>
        </row>
        <row r="18">
          <cell r="H18">
            <v>1</v>
          </cell>
          <cell r="J18">
            <v>100</v>
          </cell>
        </row>
        <row r="20">
          <cell r="H20">
            <v>4</v>
          </cell>
          <cell r="J20">
            <v>260</v>
          </cell>
        </row>
        <row r="21">
          <cell r="H21">
            <v>0</v>
          </cell>
          <cell r="J21">
            <v>0</v>
          </cell>
        </row>
        <row r="22">
          <cell r="H22">
            <v>4</v>
          </cell>
          <cell r="J22">
            <v>120</v>
          </cell>
        </row>
        <row r="23">
          <cell r="H23">
            <v>4</v>
          </cell>
          <cell r="J23">
            <v>120</v>
          </cell>
        </row>
        <row r="24">
          <cell r="H24">
            <v>0</v>
          </cell>
        </row>
        <row r="25">
          <cell r="J25">
            <v>0</v>
          </cell>
        </row>
        <row r="26">
          <cell r="J26">
            <v>0</v>
          </cell>
        </row>
        <row r="27">
          <cell r="J27">
            <v>0</v>
          </cell>
        </row>
        <row r="28">
          <cell r="J28">
            <v>0</v>
          </cell>
        </row>
      </sheetData>
      <sheetData sheetId="7">
        <row r="16">
          <cell r="H16">
            <v>2</v>
          </cell>
          <cell r="J16">
            <v>1722.4</v>
          </cell>
        </row>
        <row r="17">
          <cell r="H17">
            <v>1</v>
          </cell>
          <cell r="J17">
            <v>100</v>
          </cell>
        </row>
        <row r="18">
          <cell r="H18">
            <v>0</v>
          </cell>
          <cell r="J18">
            <v>0</v>
          </cell>
        </row>
        <row r="20">
          <cell r="H20">
            <v>5</v>
          </cell>
          <cell r="J20">
            <v>600</v>
          </cell>
        </row>
        <row r="21">
          <cell r="H21">
            <v>0</v>
          </cell>
          <cell r="J21">
            <v>0</v>
          </cell>
        </row>
        <row r="22">
          <cell r="H22">
            <v>5</v>
          </cell>
          <cell r="J22">
            <v>250</v>
          </cell>
        </row>
        <row r="23">
          <cell r="H23">
            <v>5</v>
          </cell>
          <cell r="J23">
            <v>250</v>
          </cell>
        </row>
        <row r="24">
          <cell r="H24">
            <v>5</v>
          </cell>
        </row>
        <row r="25">
          <cell r="J25">
            <v>0</v>
          </cell>
        </row>
        <row r="26">
          <cell r="J26">
            <v>0</v>
          </cell>
        </row>
        <row r="27">
          <cell r="J27">
            <v>8</v>
          </cell>
        </row>
        <row r="28">
          <cell r="J28">
            <v>0</v>
          </cell>
        </row>
      </sheetData>
      <sheetData sheetId="8">
        <row r="16">
          <cell r="H16">
            <v>2</v>
          </cell>
          <cell r="J16">
            <v>617.16</v>
          </cell>
        </row>
        <row r="17">
          <cell r="H17">
            <v>3</v>
          </cell>
          <cell r="J17">
            <v>150</v>
          </cell>
        </row>
        <row r="18">
          <cell r="H18">
            <v>0</v>
          </cell>
          <cell r="J18">
            <v>0</v>
          </cell>
        </row>
        <row r="20">
          <cell r="H20">
            <v>3</v>
          </cell>
          <cell r="J20">
            <v>193.04999999999998</v>
          </cell>
        </row>
        <row r="21">
          <cell r="H21">
            <v>0</v>
          </cell>
          <cell r="J21">
            <v>0</v>
          </cell>
        </row>
        <row r="22">
          <cell r="H22">
            <v>3</v>
          </cell>
          <cell r="J22">
            <v>75</v>
          </cell>
        </row>
        <row r="23">
          <cell r="H23">
            <v>3</v>
          </cell>
          <cell r="J23">
            <v>75</v>
          </cell>
        </row>
        <row r="24">
          <cell r="H24">
            <v>0</v>
          </cell>
        </row>
        <row r="25">
          <cell r="J25">
            <v>0</v>
          </cell>
        </row>
        <row r="26">
          <cell r="J26">
            <v>49.5</v>
          </cell>
        </row>
        <row r="27">
          <cell r="J27">
            <v>0</v>
          </cell>
        </row>
        <row r="28">
          <cell r="J28">
            <v>0</v>
          </cell>
        </row>
      </sheetData>
      <sheetData sheetId="9">
        <row r="16">
          <cell r="H16">
            <v>2</v>
          </cell>
          <cell r="J16">
            <v>276</v>
          </cell>
        </row>
        <row r="17">
          <cell r="H17">
            <v>5</v>
          </cell>
          <cell r="J17">
            <v>350</v>
          </cell>
        </row>
        <row r="18">
          <cell r="H18">
            <v>1</v>
          </cell>
          <cell r="J18">
            <v>150</v>
          </cell>
        </row>
        <row r="20">
          <cell r="H20">
            <v>5</v>
          </cell>
          <cell r="J20">
            <v>225</v>
          </cell>
        </row>
        <row r="21">
          <cell r="H21">
            <v>5</v>
          </cell>
          <cell r="J21">
            <v>100</v>
          </cell>
        </row>
        <row r="22">
          <cell r="H22">
            <v>5</v>
          </cell>
          <cell r="J22">
            <v>250</v>
          </cell>
        </row>
        <row r="23">
          <cell r="H23">
            <v>5</v>
          </cell>
          <cell r="J23">
            <v>250</v>
          </cell>
        </row>
        <row r="24">
          <cell r="H24">
            <v>5</v>
          </cell>
        </row>
        <row r="25">
          <cell r="J25">
            <v>0</v>
          </cell>
        </row>
        <row r="26">
          <cell r="J26">
            <v>0</v>
          </cell>
        </row>
        <row r="27">
          <cell r="J27">
            <v>8</v>
          </cell>
        </row>
        <row r="28">
          <cell r="J28">
            <v>0</v>
          </cell>
        </row>
      </sheetData>
      <sheetData sheetId="10">
        <row r="16">
          <cell r="H16">
            <v>2</v>
          </cell>
          <cell r="J16">
            <v>1464</v>
          </cell>
        </row>
        <row r="17">
          <cell r="H17">
            <v>4</v>
          </cell>
          <cell r="J17">
            <v>205</v>
          </cell>
        </row>
        <row r="18">
          <cell r="H18">
            <v>1</v>
          </cell>
          <cell r="J18">
            <v>100</v>
          </cell>
        </row>
        <row r="20">
          <cell r="H20">
            <v>4</v>
          </cell>
          <cell r="J20">
            <v>512</v>
          </cell>
        </row>
        <row r="21">
          <cell r="H21">
            <v>0</v>
          </cell>
          <cell r="J21">
            <v>0</v>
          </cell>
        </row>
        <row r="22">
          <cell r="H22">
            <v>4</v>
          </cell>
          <cell r="J22">
            <v>200</v>
          </cell>
        </row>
        <row r="23">
          <cell r="H23">
            <v>4</v>
          </cell>
          <cell r="J23">
            <v>200</v>
          </cell>
        </row>
        <row r="24">
          <cell r="H24">
            <v>0</v>
          </cell>
        </row>
        <row r="25">
          <cell r="J25">
            <v>0</v>
          </cell>
        </row>
        <row r="26">
          <cell r="J26">
            <v>20</v>
          </cell>
        </row>
        <row r="27">
          <cell r="J27">
            <v>0</v>
          </cell>
        </row>
        <row r="28">
          <cell r="J28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EXPORT%20EXTIMATED%20TRIP%20BUDGET%202021.xlsx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hyperlink" Target="AUTOFOR%20BUDGET%20ESTIMATION%202020.xlsx" TargetMode="External"/><Relationship Id="rId1" Type="http://schemas.openxmlformats.org/officeDocument/2006/relationships/hyperlink" Target="AUTOFOR%20BUDGET%20ESTIMATION%202020.xlsx" TargetMode="Externa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emf"/><Relationship Id="rId3" Type="http://schemas.openxmlformats.org/officeDocument/2006/relationships/hyperlink" Target="SUELA\Romania" TargetMode="External"/><Relationship Id="rId7" Type="http://schemas.openxmlformats.org/officeDocument/2006/relationships/package" Target="../embeddings/Microsoft_PowerPoint_Presentation.pptx"/><Relationship Id="rId2" Type="http://schemas.openxmlformats.org/officeDocument/2006/relationships/hyperlink" Target="AUTOFOR%20BUDGET%20ESTIMATION%202020.xlsx" TargetMode="External"/><Relationship Id="rId1" Type="http://schemas.openxmlformats.org/officeDocument/2006/relationships/hyperlink" Target="AUTOFOR%20BUDGET%20ESTIMATION%202020.xlsx" TargetMode="External"/><Relationship Id="rId6" Type="http://schemas.openxmlformats.org/officeDocument/2006/relationships/vmlDrawing" Target="../drawings/vmlDrawing1.vml"/><Relationship Id="rId5" Type="http://schemas.openxmlformats.org/officeDocument/2006/relationships/drawing" Target="../drawings/drawing11.xml"/><Relationship Id="rId4" Type="http://schemas.openxmlformats.org/officeDocument/2006/relationships/hyperlink" Target="OZGE\Romania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hyperlink" Target="EXPORT%20EXTIMATED%20TRIP%20BUDGET%202021.xlsx" TargetMode="External"/><Relationship Id="rId2" Type="http://schemas.openxmlformats.org/officeDocument/2006/relationships/hyperlink" Target="AUTOFOR%20BUDGET%20ESTIMATION%202020.xlsx" TargetMode="External"/><Relationship Id="rId1" Type="http://schemas.openxmlformats.org/officeDocument/2006/relationships/hyperlink" Target="AUTOFOR%20BUDGET%20ESTIMATION%202020.xlsx" TargetMode="External"/><Relationship Id="rId4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hyperlink" Target="EXPORT%20EXTIMATED%20TRIP%20BUDGET%202021.xlsx" TargetMode="External"/><Relationship Id="rId2" Type="http://schemas.openxmlformats.org/officeDocument/2006/relationships/hyperlink" Target="AUTOFOR%20BUDGET%20ESTIMATION%202020.xlsx" TargetMode="External"/><Relationship Id="rId1" Type="http://schemas.openxmlformats.org/officeDocument/2006/relationships/hyperlink" Target="AUTOFOR%20BUDGET%20ESTIMATION%202020.xlsx" TargetMode="External"/><Relationship Id="rId4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hyperlink" Target="EXPORT%20EXTIMATED%20TRIP%20BUDGET%202021.xlsx" TargetMode="External"/><Relationship Id="rId2" Type="http://schemas.openxmlformats.org/officeDocument/2006/relationships/hyperlink" Target="AUTOFOR%20BUDGET%20ESTIMATION%202020.xlsx" TargetMode="External"/><Relationship Id="rId1" Type="http://schemas.openxmlformats.org/officeDocument/2006/relationships/hyperlink" Target="AUTOFOR%20BUDGET%20ESTIMATION%202020.xlsx" TargetMode="External"/><Relationship Id="rId4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EXPORT%20EXTIMATED%20TRIP%20BUDGET%202021.xlsx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EXPORT%20EXTIMATED%20TRIP%20BUDGET%202021.xlsx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EXPORT%20EXTIMATED%20TRIP%20BUDGET%202021.xlsx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EXPORT%20EXTIMATED%20TRIP%20BUDGET%202021.xlsx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EXPORT%20EXTIMATED%20TRIP%20BUDGET%202021.xlsx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EXPORT%20EXTIMATED%20TRIP%20BUDGET%202021.xlsx" TargetMode="External"/><Relationship Id="rId7" Type="http://schemas.openxmlformats.org/officeDocument/2006/relationships/drawing" Target="../drawings/drawing6.xml"/><Relationship Id="rId2" Type="http://schemas.openxmlformats.org/officeDocument/2006/relationships/hyperlink" Target="EXPORT%20EXTIMATED%20TRIP%20BUDGET%202021.xlsx" TargetMode="External"/><Relationship Id="rId1" Type="http://schemas.openxmlformats.org/officeDocument/2006/relationships/hyperlink" Target="Travel%20Budget%20Report.xlsx" TargetMode="External"/><Relationship Id="rId6" Type="http://schemas.openxmlformats.org/officeDocument/2006/relationships/hyperlink" Target="EXPORT%20EXTIMATED%20TRIP%20BUDGET%202021.xlsx" TargetMode="External"/><Relationship Id="rId5" Type="http://schemas.openxmlformats.org/officeDocument/2006/relationships/hyperlink" Target="EXPORT%20EXTIMATED%20TRIP%20BUDGET%202021.xlsx" TargetMode="External"/><Relationship Id="rId4" Type="http://schemas.openxmlformats.org/officeDocument/2006/relationships/hyperlink" Target="EXPORT%20EXTIMATED%20TRIP%20BUDGET%202021.xlsx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AUTOFOR%20BUDGET%20ESTIMATION%202020.xlsx" TargetMode="External"/><Relationship Id="rId1" Type="http://schemas.openxmlformats.org/officeDocument/2006/relationships/hyperlink" Target="AUTOFOR%20BUDGET%20ESTIMATION%202020.xlsx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hyperlink" Target="AUTOFOR%20BUDGET%20ESTIMATION%202020.xlsx" TargetMode="External"/><Relationship Id="rId1" Type="http://schemas.openxmlformats.org/officeDocument/2006/relationships/hyperlink" Target="AUTOFOR%20BUDGET%20ESTIMATION%202020.xlsx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AUTOFOR%20BUDGET%20ESTIMATION%202020.xlsx" TargetMode="External"/><Relationship Id="rId1" Type="http://schemas.openxmlformats.org/officeDocument/2006/relationships/hyperlink" Target="AUTOFOR%20BUDGET%20ESTIMATION%202020.xls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98826E-C14A-49C7-9B45-4B16FBD059D6}">
  <sheetPr>
    <tabColor rgb="FF00B0F0"/>
  </sheetPr>
  <dimension ref="A1:I16"/>
  <sheetViews>
    <sheetView topLeftCell="A16" workbookViewId="0">
      <selection activeCell="I1" sqref="I1"/>
    </sheetView>
  </sheetViews>
  <sheetFormatPr defaultRowHeight="25.8" x14ac:dyDescent="0.5"/>
  <cols>
    <col min="1" max="1" width="30.109375" style="1" customWidth="1"/>
    <col min="2" max="2" width="32.6640625" style="1" customWidth="1"/>
    <col min="3" max="3" width="30.77734375" style="1" customWidth="1"/>
    <col min="4" max="7" width="8.88671875" style="2"/>
    <col min="8" max="8" width="16.6640625" style="2" bestFit="1" customWidth="1"/>
    <col min="9" max="9" width="25.109375" style="2" bestFit="1" customWidth="1"/>
    <col min="10" max="10" width="10.88671875" style="2" bestFit="1" customWidth="1"/>
    <col min="11" max="16384" width="8.88671875" style="2"/>
  </cols>
  <sheetData>
    <row r="1" spans="1:9" x14ac:dyDescent="0.5">
      <c r="I1" s="3" t="s">
        <v>0</v>
      </c>
    </row>
    <row r="3" spans="1:9" x14ac:dyDescent="0.5">
      <c r="A3" s="4"/>
      <c r="B3" s="5"/>
      <c r="C3" s="6"/>
    </row>
    <row r="4" spans="1:9" x14ac:dyDescent="0.5">
      <c r="A4" s="4"/>
      <c r="B4" s="5"/>
      <c r="C4" s="5"/>
    </row>
    <row r="5" spans="1:9" hidden="1" x14ac:dyDescent="0.5">
      <c r="A5" s="4"/>
      <c r="B5" s="5"/>
      <c r="C5" s="5"/>
    </row>
    <row r="6" spans="1:9" ht="33" x14ac:dyDescent="0.5">
      <c r="A6" s="211" t="s">
        <v>1</v>
      </c>
      <c r="B6" s="211"/>
      <c r="C6" s="211"/>
    </row>
    <row r="7" spans="1:9" x14ac:dyDescent="0.5">
      <c r="A7" s="7" t="s">
        <v>2</v>
      </c>
      <c r="B7" s="8">
        <v>16000</v>
      </c>
      <c r="C7" s="7" t="s">
        <v>3</v>
      </c>
    </row>
    <row r="8" spans="1:9" x14ac:dyDescent="0.5">
      <c r="A8" s="7" t="s">
        <v>4</v>
      </c>
      <c r="B8" s="8">
        <v>12000</v>
      </c>
      <c r="C8" s="7" t="s">
        <v>3</v>
      </c>
      <c r="H8" s="9"/>
    </row>
    <row r="9" spans="1:9" x14ac:dyDescent="0.5">
      <c r="A9" s="7" t="s">
        <v>5</v>
      </c>
      <c r="B9" s="8">
        <v>12000</v>
      </c>
      <c r="C9" s="7" t="s">
        <v>3</v>
      </c>
    </row>
    <row r="10" spans="1:9" x14ac:dyDescent="0.5">
      <c r="A10" s="7" t="s">
        <v>6</v>
      </c>
      <c r="B10" s="8">
        <v>10000</v>
      </c>
      <c r="C10" s="7" t="s">
        <v>3</v>
      </c>
    </row>
    <row r="11" spans="1:9" x14ac:dyDescent="0.5">
      <c r="A11" s="7" t="s">
        <v>7</v>
      </c>
      <c r="B11" s="8">
        <v>25000</v>
      </c>
      <c r="C11" s="7" t="s">
        <v>8</v>
      </c>
    </row>
    <row r="12" spans="1:9" x14ac:dyDescent="0.5">
      <c r="A12" s="10" t="s">
        <v>9</v>
      </c>
      <c r="B12" s="11">
        <f>SUM(B7:B11)</f>
        <v>75000</v>
      </c>
      <c r="C12" s="12"/>
    </row>
    <row r="13" spans="1:9" x14ac:dyDescent="0.5">
      <c r="A13" s="5"/>
      <c r="B13" s="5"/>
      <c r="C13" s="5"/>
    </row>
    <row r="14" spans="1:9" x14ac:dyDescent="0.5">
      <c r="A14" s="13" t="s">
        <v>10</v>
      </c>
      <c r="B14" s="14"/>
      <c r="C14" s="15">
        <f>B12*0.5</f>
        <v>37500</v>
      </c>
    </row>
    <row r="15" spans="1:9" x14ac:dyDescent="0.5">
      <c r="A15" s="5"/>
      <c r="B15" s="8"/>
      <c r="C15" s="5"/>
    </row>
    <row r="16" spans="1:9" x14ac:dyDescent="0.5">
      <c r="A16" s="16" t="s">
        <v>11</v>
      </c>
      <c r="B16" s="17"/>
      <c r="C16" s="18">
        <f>B12-C14</f>
        <v>37500</v>
      </c>
    </row>
  </sheetData>
  <mergeCells count="1">
    <mergeCell ref="A6:C6"/>
  </mergeCells>
  <hyperlinks>
    <hyperlink ref="I1" r:id="rId1" location="'Budget Summary '!A1" xr:uid="{81D691FD-824C-4F35-A2B9-E1E2A448F68A}"/>
  </hyperlinks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EF14F4-F8CE-4951-B4B0-FCDBB31BD8D6}">
  <dimension ref="B1:P62"/>
  <sheetViews>
    <sheetView workbookViewId="0">
      <selection activeCell="L29" sqref="L29"/>
    </sheetView>
  </sheetViews>
  <sheetFormatPr defaultColWidth="9.109375" defaultRowHeight="14.4" x14ac:dyDescent="0.3"/>
  <cols>
    <col min="1" max="1" width="2.88671875" style="85" customWidth="1"/>
    <col min="2" max="2" width="2.109375" style="85" customWidth="1"/>
    <col min="3" max="3" width="23.88671875" style="85" customWidth="1"/>
    <col min="4" max="5" width="2.109375" style="85" customWidth="1"/>
    <col min="6" max="6" width="18.6640625" style="85" bestFit="1" customWidth="1"/>
    <col min="7" max="7" width="7.88671875" style="85" customWidth="1"/>
    <col min="8" max="8" width="12.88671875" style="85" customWidth="1"/>
    <col min="9" max="9" width="16.5546875" style="85" customWidth="1"/>
    <col min="10" max="10" width="22" style="85" bestFit="1" customWidth="1"/>
    <col min="11" max="11" width="2.109375" style="85" customWidth="1"/>
    <col min="12" max="12" width="25.109375" style="85" bestFit="1" customWidth="1"/>
    <col min="13" max="16384" width="9.109375" style="85"/>
  </cols>
  <sheetData>
    <row r="1" spans="2:16" s="22" customFormat="1" ht="19.8" x14ac:dyDescent="0.3">
      <c r="B1" s="233"/>
      <c r="C1" s="233"/>
      <c r="D1" s="233"/>
      <c r="E1" s="233"/>
      <c r="F1" s="233"/>
      <c r="J1" s="20" t="s">
        <v>39</v>
      </c>
      <c r="K1" s="71"/>
      <c r="L1" s="3" t="s">
        <v>0</v>
      </c>
    </row>
    <row r="2" spans="2:16" s="22" customFormat="1" ht="27" customHeight="1" x14ac:dyDescent="0.3">
      <c r="B2" s="213" t="s">
        <v>91</v>
      </c>
      <c r="C2" s="213"/>
      <c r="D2" s="213"/>
      <c r="E2" s="213"/>
      <c r="F2" s="213"/>
      <c r="G2" s="213"/>
      <c r="J2" s="104"/>
    </row>
    <row r="3" spans="2:16" s="22" customFormat="1" ht="22.8" customHeight="1" thickBot="1" x14ac:dyDescent="0.35">
      <c r="B3" s="213"/>
      <c r="C3" s="213"/>
      <c r="D3" s="213"/>
      <c r="E3" s="213"/>
      <c r="F3" s="213"/>
      <c r="G3" s="213"/>
      <c r="J3" s="104"/>
    </row>
    <row r="4" spans="2:16" s="22" customFormat="1" ht="27" customHeight="1" x14ac:dyDescent="0.3">
      <c r="B4" s="234" t="s">
        <v>89</v>
      </c>
      <c r="C4" s="235"/>
      <c r="D4" s="235"/>
      <c r="E4" s="235" t="s">
        <v>57</v>
      </c>
      <c r="F4" s="235"/>
      <c r="G4" s="235"/>
      <c r="H4" s="235"/>
      <c r="I4" s="235"/>
      <c r="J4" s="235"/>
      <c r="K4" s="236"/>
    </row>
    <row r="5" spans="2:16" s="22" customFormat="1" ht="22.5" customHeight="1" x14ac:dyDescent="0.3">
      <c r="B5" s="127"/>
      <c r="C5" s="128" t="s">
        <v>15</v>
      </c>
      <c r="D5" s="129"/>
      <c r="E5" s="129"/>
      <c r="F5" s="130"/>
      <c r="G5" s="131"/>
      <c r="H5" s="131"/>
      <c r="I5" s="132"/>
      <c r="J5" s="132"/>
      <c r="K5" s="133"/>
    </row>
    <row r="6" spans="2:16" s="22" customFormat="1" ht="16.8" thickBot="1" x14ac:dyDescent="0.35">
      <c r="B6" s="127"/>
      <c r="C6" s="105">
        <f>J32</f>
        <v>4460</v>
      </c>
      <c r="D6" s="129"/>
      <c r="E6" s="129"/>
      <c r="F6" s="134" t="s">
        <v>16</v>
      </c>
      <c r="G6" s="123">
        <f>H6/$C$8</f>
        <v>0.44843049327354262</v>
      </c>
      <c r="H6" s="126">
        <f>J16+J17+J18+J19</f>
        <v>1000</v>
      </c>
      <c r="I6" s="132"/>
      <c r="J6" s="132"/>
      <c r="K6" s="133"/>
      <c r="M6" s="216" t="s">
        <v>88</v>
      </c>
      <c r="N6" s="216"/>
      <c r="O6" s="216"/>
      <c r="P6" s="216"/>
    </row>
    <row r="7" spans="2:16" s="22" customFormat="1" ht="15.6" thickTop="1" thickBot="1" x14ac:dyDescent="0.35">
      <c r="B7" s="127"/>
      <c r="C7" s="135" t="s">
        <v>17</v>
      </c>
      <c r="D7" s="129"/>
      <c r="E7" s="129"/>
      <c r="F7" s="134" t="s">
        <v>18</v>
      </c>
      <c r="G7" s="124">
        <f>H7/$C$8</f>
        <v>0.21524663677130046</v>
      </c>
      <c r="H7" s="126">
        <f>J20</f>
        <v>480</v>
      </c>
      <c r="I7" s="237">
        <f>C8</f>
        <v>2230</v>
      </c>
      <c r="J7" s="237"/>
      <c r="K7" s="238"/>
      <c r="M7" s="216"/>
      <c r="N7" s="216"/>
      <c r="O7" s="216"/>
      <c r="P7" s="216"/>
    </row>
    <row r="8" spans="2:16" s="22" customFormat="1" ht="17.399999999999999" thickTop="1" thickBot="1" x14ac:dyDescent="0.35">
      <c r="B8" s="127"/>
      <c r="C8" s="136">
        <f>J31</f>
        <v>2230</v>
      </c>
      <c r="D8" s="129"/>
      <c r="E8" s="129"/>
      <c r="F8" s="134" t="s">
        <v>19</v>
      </c>
      <c r="G8" s="124">
        <f t="shared" ref="G8:G9" si="0">H8/$C$8</f>
        <v>0.17937219730941703</v>
      </c>
      <c r="H8" s="126">
        <f>J21+J22+J23+J24</f>
        <v>400</v>
      </c>
      <c r="I8" s="237"/>
      <c r="J8" s="237"/>
      <c r="K8" s="238"/>
      <c r="M8" s="216"/>
      <c r="N8" s="216"/>
      <c r="O8" s="216"/>
      <c r="P8" s="216"/>
    </row>
    <row r="9" spans="2:16" s="22" customFormat="1" ht="15.6" thickTop="1" thickBot="1" x14ac:dyDescent="0.35">
      <c r="B9" s="127"/>
      <c r="C9" s="128" t="s">
        <v>20</v>
      </c>
      <c r="D9" s="129"/>
      <c r="E9" s="129"/>
      <c r="F9" s="134" t="s">
        <v>21</v>
      </c>
      <c r="G9" s="125">
        <f t="shared" si="0"/>
        <v>2.2421524663677129E-2</v>
      </c>
      <c r="H9" s="126">
        <f>J28</f>
        <v>50</v>
      </c>
      <c r="I9" s="132"/>
      <c r="J9" s="132"/>
      <c r="K9" s="133"/>
    </row>
    <row r="10" spans="2:16" s="22" customFormat="1" ht="17.399999999999999" thickTop="1" thickBot="1" x14ac:dyDescent="0.35">
      <c r="B10" s="127"/>
      <c r="C10" s="137">
        <f>C6-C8</f>
        <v>2230</v>
      </c>
      <c r="D10" s="129"/>
      <c r="E10" s="129"/>
      <c r="F10" s="134" t="s">
        <v>22</v>
      </c>
      <c r="G10" s="125">
        <f>H10/$C$8</f>
        <v>0.13452914798206278</v>
      </c>
      <c r="H10" s="126">
        <f>J25+J26+J27+J29+J30</f>
        <v>300</v>
      </c>
      <c r="I10" s="132"/>
      <c r="J10" s="132"/>
      <c r="K10" s="133"/>
    </row>
    <row r="11" spans="2:16" s="22" customFormat="1" ht="18.75" customHeight="1" thickTop="1" x14ac:dyDescent="0.3">
      <c r="B11" s="127"/>
      <c r="C11" s="129"/>
      <c r="D11" s="129"/>
      <c r="E11" s="129"/>
      <c r="F11" s="130"/>
      <c r="G11" s="130"/>
      <c r="H11" s="130"/>
      <c r="I11" s="132"/>
      <c r="J11" s="132"/>
      <c r="K11" s="133"/>
    </row>
    <row r="12" spans="2:16" s="22" customFormat="1" ht="15.75" customHeight="1" x14ac:dyDescent="0.3">
      <c r="B12" s="244"/>
      <c r="C12" s="245"/>
      <c r="D12" s="245"/>
      <c r="E12" s="245"/>
      <c r="F12" s="245"/>
      <c r="G12" s="245"/>
      <c r="H12" s="245"/>
      <c r="I12" s="246"/>
      <c r="J12" s="246"/>
      <c r="K12" s="247"/>
    </row>
    <row r="13" spans="2:16" s="22" customFormat="1" x14ac:dyDescent="0.3">
      <c r="B13" s="138"/>
      <c r="C13" s="132"/>
      <c r="D13" s="132"/>
      <c r="E13" s="132"/>
      <c r="F13" s="132"/>
      <c r="G13" s="132"/>
      <c r="H13" s="132"/>
      <c r="I13" s="132"/>
      <c r="J13" s="132"/>
      <c r="K13" s="133"/>
    </row>
    <row r="14" spans="2:16" s="22" customFormat="1" ht="22.5" customHeight="1" x14ac:dyDescent="0.3">
      <c r="B14" s="139"/>
      <c r="C14" s="140"/>
      <c r="D14" s="141"/>
      <c r="E14" s="141"/>
      <c r="F14" s="142">
        <v>5</v>
      </c>
      <c r="G14" s="141"/>
      <c r="H14" s="141"/>
      <c r="I14" s="141"/>
      <c r="J14" s="141"/>
      <c r="K14" s="143"/>
    </row>
    <row r="15" spans="2:16" ht="22.5" customHeight="1" x14ac:dyDescent="0.3">
      <c r="B15" s="239" t="s">
        <v>23</v>
      </c>
      <c r="C15" s="240"/>
      <c r="D15" s="240"/>
      <c r="E15" s="240"/>
      <c r="F15" s="144" t="s">
        <v>24</v>
      </c>
      <c r="G15" s="144"/>
      <c r="H15" s="145" t="s">
        <v>25</v>
      </c>
      <c r="I15" s="146" t="s">
        <v>59</v>
      </c>
      <c r="J15" s="147" t="s">
        <v>26</v>
      </c>
      <c r="K15" s="148"/>
    </row>
    <row r="16" spans="2:16" ht="18.75" customHeight="1" x14ac:dyDescent="0.3">
      <c r="B16" s="149"/>
      <c r="C16" s="47" t="s">
        <v>27</v>
      </c>
      <c r="D16" s="47"/>
      <c r="E16" s="47"/>
      <c r="F16" s="48" t="s">
        <v>16</v>
      </c>
      <c r="G16" s="49"/>
      <c r="H16" s="50">
        <v>1</v>
      </c>
      <c r="I16" s="51">
        <v>900</v>
      </c>
      <c r="J16" s="96">
        <f>I16*H16</f>
        <v>900</v>
      </c>
      <c r="K16" s="150"/>
    </row>
    <row r="17" spans="2:11" ht="18.75" customHeight="1" x14ac:dyDescent="0.3">
      <c r="B17" s="151"/>
      <c r="C17" s="54" t="s">
        <v>28</v>
      </c>
      <c r="D17" s="54"/>
      <c r="E17" s="54"/>
      <c r="F17" s="55" t="s">
        <v>16</v>
      </c>
      <c r="G17" s="56"/>
      <c r="H17" s="57">
        <v>1</v>
      </c>
      <c r="I17" s="58">
        <v>100</v>
      </c>
      <c r="J17" s="96">
        <f t="shared" ref="J17:J30" si="1">I17*H17</f>
        <v>100</v>
      </c>
      <c r="K17" s="152"/>
    </row>
    <row r="18" spans="2:11" ht="18.75" customHeight="1" x14ac:dyDescent="0.3">
      <c r="B18" s="151"/>
      <c r="C18" s="54" t="s">
        <v>29</v>
      </c>
      <c r="D18" s="54"/>
      <c r="E18" s="54"/>
      <c r="F18" s="55" t="s">
        <v>16</v>
      </c>
      <c r="G18" s="56"/>
      <c r="H18" s="57">
        <v>1</v>
      </c>
      <c r="I18" s="58">
        <v>0</v>
      </c>
      <c r="J18" s="96">
        <f t="shared" si="1"/>
        <v>0</v>
      </c>
      <c r="K18" s="152"/>
    </row>
    <row r="19" spans="2:11" ht="18.75" customHeight="1" x14ac:dyDescent="0.3">
      <c r="B19" s="151"/>
      <c r="C19" s="54" t="s">
        <v>30</v>
      </c>
      <c r="D19" s="54"/>
      <c r="E19" s="54"/>
      <c r="F19" s="55" t="s">
        <v>16</v>
      </c>
      <c r="G19" s="56"/>
      <c r="H19" s="57">
        <v>0</v>
      </c>
      <c r="I19" s="58">
        <v>0</v>
      </c>
      <c r="J19" s="96">
        <f t="shared" si="1"/>
        <v>0</v>
      </c>
      <c r="K19" s="152"/>
    </row>
    <row r="20" spans="2:11" ht="18.75" customHeight="1" x14ac:dyDescent="0.3">
      <c r="B20" s="151"/>
      <c r="C20" s="54" t="s">
        <v>31</v>
      </c>
      <c r="D20" s="54"/>
      <c r="E20" s="54"/>
      <c r="F20" s="55" t="s">
        <v>18</v>
      </c>
      <c r="G20" s="56"/>
      <c r="H20" s="57">
        <v>4</v>
      </c>
      <c r="I20" s="58">
        <v>120</v>
      </c>
      <c r="J20" s="96">
        <f t="shared" si="1"/>
        <v>480</v>
      </c>
      <c r="K20" s="152"/>
    </row>
    <row r="21" spans="2:11" ht="18.75" customHeight="1" x14ac:dyDescent="0.3">
      <c r="B21" s="151"/>
      <c r="C21" s="54" t="s">
        <v>32</v>
      </c>
      <c r="D21" s="54"/>
      <c r="E21" s="54"/>
      <c r="F21" s="55" t="s">
        <v>19</v>
      </c>
      <c r="G21" s="56"/>
      <c r="H21" s="57">
        <v>0</v>
      </c>
      <c r="I21" s="58">
        <v>0</v>
      </c>
      <c r="J21" s="96">
        <f t="shared" si="1"/>
        <v>0</v>
      </c>
      <c r="K21" s="152"/>
    </row>
    <row r="22" spans="2:11" ht="18.75" customHeight="1" x14ac:dyDescent="0.3">
      <c r="B22" s="151"/>
      <c r="C22" s="54" t="s">
        <v>33</v>
      </c>
      <c r="D22" s="54"/>
      <c r="E22" s="54"/>
      <c r="F22" s="55" t="s">
        <v>19</v>
      </c>
      <c r="G22" s="56"/>
      <c r="H22" s="57">
        <v>4</v>
      </c>
      <c r="I22" s="58">
        <v>50</v>
      </c>
      <c r="J22" s="96">
        <f t="shared" si="1"/>
        <v>200</v>
      </c>
      <c r="K22" s="152"/>
    </row>
    <row r="23" spans="2:11" ht="18.75" customHeight="1" x14ac:dyDescent="0.3">
      <c r="B23" s="151"/>
      <c r="C23" s="54" t="s">
        <v>34</v>
      </c>
      <c r="D23" s="54"/>
      <c r="E23" s="54"/>
      <c r="F23" s="55" t="s">
        <v>19</v>
      </c>
      <c r="G23" s="56"/>
      <c r="H23" s="57">
        <v>4</v>
      </c>
      <c r="I23" s="58">
        <v>50</v>
      </c>
      <c r="J23" s="96">
        <f t="shared" si="1"/>
        <v>200</v>
      </c>
      <c r="K23" s="152"/>
    </row>
    <row r="24" spans="2:11" ht="18.75" customHeight="1" x14ac:dyDescent="0.3">
      <c r="B24" s="151"/>
      <c r="C24" s="54" t="s">
        <v>35</v>
      </c>
      <c r="D24" s="54"/>
      <c r="E24" s="54"/>
      <c r="F24" s="55" t="s">
        <v>19</v>
      </c>
      <c r="G24" s="56"/>
      <c r="H24" s="57">
        <v>0</v>
      </c>
      <c r="I24" s="58">
        <v>10</v>
      </c>
      <c r="J24" s="96">
        <f t="shared" si="1"/>
        <v>0</v>
      </c>
      <c r="K24" s="152"/>
    </row>
    <row r="25" spans="2:11" ht="18.75" customHeight="1" x14ac:dyDescent="0.3">
      <c r="B25" s="151"/>
      <c r="C25" s="54" t="s">
        <v>36</v>
      </c>
      <c r="D25" s="54"/>
      <c r="E25" s="54"/>
      <c r="F25" s="55" t="s">
        <v>22</v>
      </c>
      <c r="G25" s="56"/>
      <c r="H25" s="57">
        <v>5</v>
      </c>
      <c r="I25" s="58">
        <v>0</v>
      </c>
      <c r="J25" s="96">
        <f t="shared" si="1"/>
        <v>0</v>
      </c>
      <c r="K25" s="152"/>
    </row>
    <row r="26" spans="2:11" ht="18.75" customHeight="1" x14ac:dyDescent="0.3">
      <c r="B26" s="151"/>
      <c r="C26" s="54" t="s">
        <v>63</v>
      </c>
      <c r="D26" s="54"/>
      <c r="E26" s="54"/>
      <c r="F26" s="55" t="s">
        <v>22</v>
      </c>
      <c r="G26" s="56"/>
      <c r="H26" s="57">
        <v>0</v>
      </c>
      <c r="I26" s="58">
        <v>0</v>
      </c>
      <c r="J26" s="96">
        <f t="shared" si="1"/>
        <v>0</v>
      </c>
      <c r="K26" s="152"/>
    </row>
    <row r="27" spans="2:11" ht="18.75" customHeight="1" x14ac:dyDescent="0.3">
      <c r="B27" s="151"/>
      <c r="C27" s="54" t="s">
        <v>64</v>
      </c>
      <c r="D27" s="54"/>
      <c r="E27" s="54"/>
      <c r="F27" s="55" t="s">
        <v>22</v>
      </c>
      <c r="G27" s="56"/>
      <c r="H27" s="57">
        <v>0</v>
      </c>
      <c r="I27" s="58">
        <v>8</v>
      </c>
      <c r="J27" s="96">
        <f t="shared" si="1"/>
        <v>0</v>
      </c>
      <c r="K27" s="152"/>
    </row>
    <row r="28" spans="2:11" ht="18.75" customHeight="1" x14ac:dyDescent="0.3">
      <c r="B28" s="151"/>
      <c r="C28" s="54" t="s">
        <v>21</v>
      </c>
      <c r="D28" s="54"/>
      <c r="E28" s="54"/>
      <c r="F28" s="55" t="s">
        <v>22</v>
      </c>
      <c r="G28" s="56"/>
      <c r="H28" s="57">
        <v>5</v>
      </c>
      <c r="I28" s="58">
        <v>10</v>
      </c>
      <c r="J28" s="96">
        <f t="shared" si="1"/>
        <v>50</v>
      </c>
      <c r="K28" s="152"/>
    </row>
    <row r="29" spans="2:11" ht="18.75" customHeight="1" x14ac:dyDescent="0.3">
      <c r="B29" s="151"/>
      <c r="C29" s="54" t="s">
        <v>37</v>
      </c>
      <c r="D29" s="54"/>
      <c r="E29" s="54"/>
      <c r="F29" s="55" t="s">
        <v>22</v>
      </c>
      <c r="G29" s="56"/>
      <c r="H29" s="57">
        <v>1</v>
      </c>
      <c r="I29" s="58">
        <v>200</v>
      </c>
      <c r="J29" s="96">
        <f t="shared" si="1"/>
        <v>200</v>
      </c>
      <c r="K29" s="152"/>
    </row>
    <row r="30" spans="2:11" ht="15" thickBot="1" x14ac:dyDescent="0.35">
      <c r="B30" s="151"/>
      <c r="C30" s="54" t="s">
        <v>38</v>
      </c>
      <c r="D30" s="54"/>
      <c r="E30" s="54"/>
      <c r="F30" s="60" t="s">
        <v>22</v>
      </c>
      <c r="G30" s="61"/>
      <c r="H30" s="101">
        <v>1</v>
      </c>
      <c r="I30" s="63">
        <v>100</v>
      </c>
      <c r="J30" s="96">
        <f t="shared" si="1"/>
        <v>100</v>
      </c>
      <c r="K30" s="153"/>
    </row>
    <row r="31" spans="2:11" ht="18.600000000000001" thickTop="1" thickBot="1" x14ac:dyDescent="0.4">
      <c r="B31" s="154"/>
      <c r="C31" s="155"/>
      <c r="D31" s="156"/>
      <c r="E31" s="156"/>
      <c r="F31" s="156"/>
      <c r="G31" s="156"/>
      <c r="H31" s="156"/>
      <c r="I31" s="157" t="s">
        <v>17</v>
      </c>
      <c r="J31" s="158">
        <f>SUM(J15:J30)</f>
        <v>2230</v>
      </c>
      <c r="K31" s="159"/>
    </row>
    <row r="32" spans="2:11" ht="17.399999999999999" x14ac:dyDescent="0.35">
      <c r="B32" s="166"/>
      <c r="C32" s="167"/>
      <c r="D32" s="166"/>
      <c r="E32" s="166"/>
      <c r="F32" s="166"/>
      <c r="G32" s="166"/>
      <c r="H32" s="166"/>
      <c r="I32" s="168" t="s">
        <v>92</v>
      </c>
      <c r="J32" s="169">
        <f>J31*2</f>
        <v>4460</v>
      </c>
      <c r="K32" s="166"/>
    </row>
    <row r="34" spans="2:11" ht="15" thickBot="1" x14ac:dyDescent="0.35">
      <c r="B34" s="122"/>
      <c r="C34" s="122"/>
      <c r="D34" s="122"/>
      <c r="E34" s="122"/>
      <c r="F34" s="122"/>
      <c r="G34" s="122"/>
      <c r="H34" s="122"/>
      <c r="I34" s="122"/>
      <c r="J34" s="122"/>
      <c r="K34" s="122"/>
    </row>
    <row r="35" spans="2:11" ht="22.8" customHeight="1" x14ac:dyDescent="0.3">
      <c r="B35" s="241" t="s">
        <v>90</v>
      </c>
      <c r="C35" s="242"/>
      <c r="D35" s="242"/>
      <c r="E35" s="242" t="s">
        <v>57</v>
      </c>
      <c r="F35" s="242"/>
      <c r="G35" s="242"/>
      <c r="H35" s="242"/>
      <c r="I35" s="242"/>
      <c r="J35" s="242"/>
      <c r="K35" s="243"/>
    </row>
    <row r="36" spans="2:11" ht="16.8" customHeight="1" x14ac:dyDescent="0.3">
      <c r="B36" s="127"/>
      <c r="C36" s="128" t="s">
        <v>15</v>
      </c>
      <c r="D36" s="129"/>
      <c r="E36" s="129"/>
      <c r="F36" s="130"/>
      <c r="G36" s="131"/>
      <c r="H36" s="131"/>
      <c r="I36" s="132"/>
      <c r="J36" s="132"/>
      <c r="K36" s="133"/>
    </row>
    <row r="37" spans="2:11" ht="17.399999999999999" customHeight="1" thickBot="1" x14ac:dyDescent="0.35">
      <c r="B37" s="127"/>
      <c r="C37" s="105"/>
      <c r="D37" s="129"/>
      <c r="E37" s="129"/>
      <c r="F37" s="134" t="s">
        <v>16</v>
      </c>
      <c r="G37" s="123">
        <f>H37/$C$8</f>
        <v>0</v>
      </c>
      <c r="H37" s="126">
        <f>J47+J48+J49+J50</f>
        <v>0</v>
      </c>
      <c r="I37" s="132"/>
      <c r="J37" s="132"/>
      <c r="K37" s="133"/>
    </row>
    <row r="38" spans="2:11" ht="18.600000000000001" customHeight="1" thickTop="1" thickBot="1" x14ac:dyDescent="0.35">
      <c r="B38" s="127"/>
      <c r="C38" s="135" t="s">
        <v>17</v>
      </c>
      <c r="D38" s="129"/>
      <c r="E38" s="129"/>
      <c r="F38" s="134" t="s">
        <v>18</v>
      </c>
      <c r="G38" s="124">
        <f>H38/$C$8</f>
        <v>0</v>
      </c>
      <c r="H38" s="126">
        <f>J51</f>
        <v>0</v>
      </c>
      <c r="I38" s="237">
        <f>C39</f>
        <v>0</v>
      </c>
      <c r="J38" s="237"/>
      <c r="K38" s="238"/>
    </row>
    <row r="39" spans="2:11" ht="19.2" customHeight="1" thickTop="1" thickBot="1" x14ac:dyDescent="0.35">
      <c r="B39" s="127"/>
      <c r="C39" s="160">
        <f>J62</f>
        <v>0</v>
      </c>
      <c r="D39" s="129"/>
      <c r="E39" s="129"/>
      <c r="F39" s="134" t="s">
        <v>19</v>
      </c>
      <c r="G39" s="124">
        <f t="shared" ref="G39:G40" si="2">H39/$C$8</f>
        <v>0</v>
      </c>
      <c r="H39" s="126">
        <f>J52+J53+J54+J55</f>
        <v>0</v>
      </c>
      <c r="I39" s="237"/>
      <c r="J39" s="237"/>
      <c r="K39" s="238"/>
    </row>
    <row r="40" spans="2:11" ht="16.8" customHeight="1" thickTop="1" thickBot="1" x14ac:dyDescent="0.35">
      <c r="B40" s="127"/>
      <c r="C40" s="128" t="s">
        <v>20</v>
      </c>
      <c r="D40" s="129"/>
      <c r="E40" s="129"/>
      <c r="F40" s="134" t="s">
        <v>21</v>
      </c>
      <c r="G40" s="125">
        <f t="shared" si="2"/>
        <v>0</v>
      </c>
      <c r="H40" s="126">
        <f>J59</f>
        <v>0</v>
      </c>
      <c r="I40" s="132"/>
      <c r="J40" s="132"/>
      <c r="K40" s="133"/>
    </row>
    <row r="41" spans="2:11" ht="19.2" customHeight="1" thickTop="1" thickBot="1" x14ac:dyDescent="0.35">
      <c r="B41" s="127"/>
      <c r="C41" s="137">
        <f>C37-C39</f>
        <v>0</v>
      </c>
      <c r="D41" s="129"/>
      <c r="E41" s="129"/>
      <c r="F41" s="134" t="s">
        <v>22</v>
      </c>
      <c r="G41" s="125">
        <f>H41/$C$8</f>
        <v>0</v>
      </c>
      <c r="H41" s="126">
        <f>J56+J57+J58+J60+J61</f>
        <v>0</v>
      </c>
      <c r="I41" s="132"/>
      <c r="J41" s="132"/>
      <c r="K41" s="133"/>
    </row>
    <row r="42" spans="2:11" ht="15" thickTop="1" x14ac:dyDescent="0.3">
      <c r="B42" s="127"/>
      <c r="C42" s="129"/>
      <c r="D42" s="129"/>
      <c r="E42" s="129"/>
      <c r="F42" s="130"/>
      <c r="G42" s="130"/>
      <c r="H42" s="130"/>
      <c r="I42" s="132"/>
      <c r="J42" s="132"/>
      <c r="K42" s="133"/>
    </row>
    <row r="43" spans="2:11" x14ac:dyDescent="0.3">
      <c r="B43" s="244"/>
      <c r="C43" s="245"/>
      <c r="D43" s="245"/>
      <c r="E43" s="245"/>
      <c r="F43" s="245"/>
      <c r="G43" s="245"/>
      <c r="H43" s="245"/>
      <c r="I43" s="246"/>
      <c r="J43" s="246"/>
      <c r="K43" s="247"/>
    </row>
    <row r="44" spans="2:11" x14ac:dyDescent="0.3">
      <c r="B44" s="138"/>
      <c r="C44" s="132"/>
      <c r="D44" s="132"/>
      <c r="E44" s="132"/>
      <c r="F44" s="132"/>
      <c r="G44" s="132"/>
      <c r="H44" s="132"/>
      <c r="I44" s="132"/>
      <c r="J44" s="132"/>
      <c r="K44" s="133"/>
    </row>
    <row r="45" spans="2:11" x14ac:dyDescent="0.3">
      <c r="B45" s="165"/>
      <c r="C45" s="161"/>
      <c r="D45" s="162"/>
      <c r="E45" s="162"/>
      <c r="F45" s="163">
        <v>5</v>
      </c>
      <c r="G45" s="162"/>
      <c r="H45" s="162"/>
      <c r="I45" s="162"/>
      <c r="J45" s="162"/>
      <c r="K45" s="164"/>
    </row>
    <row r="46" spans="2:11" x14ac:dyDescent="0.3">
      <c r="B46" s="239" t="s">
        <v>23</v>
      </c>
      <c r="C46" s="240"/>
      <c r="D46" s="240"/>
      <c r="E46" s="240"/>
      <c r="F46" s="144" t="s">
        <v>24</v>
      </c>
      <c r="G46" s="144"/>
      <c r="H46" s="145" t="s">
        <v>25</v>
      </c>
      <c r="I46" s="146" t="s">
        <v>59</v>
      </c>
      <c r="J46" s="147" t="s">
        <v>26</v>
      </c>
      <c r="K46" s="148"/>
    </row>
    <row r="47" spans="2:11" x14ac:dyDescent="0.3">
      <c r="B47" s="149"/>
      <c r="C47" s="47" t="s">
        <v>27</v>
      </c>
      <c r="D47" s="47"/>
      <c r="E47" s="47"/>
      <c r="F47" s="48" t="s">
        <v>16</v>
      </c>
      <c r="G47" s="49"/>
      <c r="H47" s="50">
        <v>1</v>
      </c>
      <c r="I47" s="51">
        <v>0</v>
      </c>
      <c r="J47" s="96">
        <f>IF(ISBLANK(I47),0,IF(ISBLANK(H47),I47,H47*I47))</f>
        <v>0</v>
      </c>
      <c r="K47" s="150"/>
    </row>
    <row r="48" spans="2:11" x14ac:dyDescent="0.3">
      <c r="B48" s="151"/>
      <c r="C48" s="54" t="s">
        <v>28</v>
      </c>
      <c r="D48" s="54"/>
      <c r="E48" s="54"/>
      <c r="F48" s="55" t="s">
        <v>16</v>
      </c>
      <c r="G48" s="56"/>
      <c r="H48" s="57">
        <v>5</v>
      </c>
      <c r="I48" s="58">
        <v>0</v>
      </c>
      <c r="J48" s="96">
        <f t="shared" ref="J48" si="3">IF(ISBLANK(I48),0,IF(ISBLANK(H48),I48,H48*I48))</f>
        <v>0</v>
      </c>
      <c r="K48" s="152"/>
    </row>
    <row r="49" spans="2:11" x14ac:dyDescent="0.3">
      <c r="B49" s="151"/>
      <c r="C49" s="54" t="s">
        <v>29</v>
      </c>
      <c r="D49" s="54"/>
      <c r="E49" s="54"/>
      <c r="F49" s="55" t="s">
        <v>16</v>
      </c>
      <c r="G49" s="56"/>
      <c r="H49" s="57">
        <v>1</v>
      </c>
      <c r="I49" s="58">
        <v>0</v>
      </c>
      <c r="J49" s="96">
        <f>IF(ISBLANK(I49),0,IF(ISBLANK(H49),I49,H49*I49))</f>
        <v>0</v>
      </c>
      <c r="K49" s="152"/>
    </row>
    <row r="50" spans="2:11" x14ac:dyDescent="0.3">
      <c r="B50" s="151"/>
      <c r="C50" s="54" t="s">
        <v>30</v>
      </c>
      <c r="D50" s="54"/>
      <c r="E50" s="54"/>
      <c r="F50" s="55" t="s">
        <v>16</v>
      </c>
      <c r="G50" s="56"/>
      <c r="H50" s="57">
        <v>0</v>
      </c>
      <c r="I50" s="58">
        <v>0</v>
      </c>
      <c r="J50" s="96">
        <f>IF(ISBLANK(I50),0,IF(ISBLANK(H50),I50,H50*I50))</f>
        <v>0</v>
      </c>
      <c r="K50" s="152"/>
    </row>
    <row r="51" spans="2:11" x14ac:dyDescent="0.3">
      <c r="B51" s="151"/>
      <c r="C51" s="54" t="s">
        <v>31</v>
      </c>
      <c r="D51" s="54"/>
      <c r="E51" s="54"/>
      <c r="F51" s="55" t="s">
        <v>18</v>
      </c>
      <c r="G51" s="56"/>
      <c r="H51" s="57">
        <v>4</v>
      </c>
      <c r="I51" s="58">
        <v>0</v>
      </c>
      <c r="J51" s="96">
        <f t="shared" ref="J51:J59" si="4">IF(ISBLANK(I51),0,IF(ISBLANK(H51),I51,H51*I51))</f>
        <v>0</v>
      </c>
      <c r="K51" s="152"/>
    </row>
    <row r="52" spans="2:11" x14ac:dyDescent="0.3">
      <c r="B52" s="151"/>
      <c r="C52" s="54" t="s">
        <v>32</v>
      </c>
      <c r="D52" s="54"/>
      <c r="E52" s="54"/>
      <c r="F52" s="55" t="s">
        <v>19</v>
      </c>
      <c r="G52" s="56"/>
      <c r="H52" s="57">
        <v>0</v>
      </c>
      <c r="I52" s="58">
        <v>0</v>
      </c>
      <c r="J52" s="96">
        <f t="shared" si="4"/>
        <v>0</v>
      </c>
      <c r="K52" s="152"/>
    </row>
    <row r="53" spans="2:11" x14ac:dyDescent="0.3">
      <c r="B53" s="151"/>
      <c r="C53" s="54" t="s">
        <v>33</v>
      </c>
      <c r="D53" s="54"/>
      <c r="E53" s="54"/>
      <c r="F53" s="55" t="s">
        <v>19</v>
      </c>
      <c r="G53" s="56"/>
      <c r="H53" s="57">
        <v>4</v>
      </c>
      <c r="I53" s="58">
        <v>0</v>
      </c>
      <c r="J53" s="96">
        <f t="shared" si="4"/>
        <v>0</v>
      </c>
      <c r="K53" s="152"/>
    </row>
    <row r="54" spans="2:11" x14ac:dyDescent="0.3">
      <c r="B54" s="151"/>
      <c r="C54" s="54" t="s">
        <v>34</v>
      </c>
      <c r="D54" s="54"/>
      <c r="E54" s="54"/>
      <c r="F54" s="55" t="s">
        <v>19</v>
      </c>
      <c r="G54" s="56"/>
      <c r="H54" s="57">
        <v>4</v>
      </c>
      <c r="I54" s="58">
        <v>0</v>
      </c>
      <c r="J54" s="96">
        <f t="shared" si="4"/>
        <v>0</v>
      </c>
      <c r="K54" s="152"/>
    </row>
    <row r="55" spans="2:11" x14ac:dyDescent="0.3">
      <c r="B55" s="151"/>
      <c r="C55" s="54" t="s">
        <v>35</v>
      </c>
      <c r="D55" s="54"/>
      <c r="E55" s="54"/>
      <c r="F55" s="55" t="s">
        <v>19</v>
      </c>
      <c r="G55" s="56"/>
      <c r="H55" s="57">
        <v>0</v>
      </c>
      <c r="I55" s="58">
        <v>0</v>
      </c>
      <c r="J55" s="96">
        <f t="shared" si="4"/>
        <v>0</v>
      </c>
      <c r="K55" s="152"/>
    </row>
    <row r="56" spans="2:11" x14ac:dyDescent="0.3">
      <c r="B56" s="151"/>
      <c r="C56" s="54" t="s">
        <v>36</v>
      </c>
      <c r="D56" s="54"/>
      <c r="E56" s="54"/>
      <c r="F56" s="55" t="s">
        <v>22</v>
      </c>
      <c r="G56" s="56"/>
      <c r="H56" s="57">
        <v>5</v>
      </c>
      <c r="I56" s="58">
        <v>0</v>
      </c>
      <c r="J56" s="96">
        <f t="shared" si="4"/>
        <v>0</v>
      </c>
      <c r="K56" s="152"/>
    </row>
    <row r="57" spans="2:11" x14ac:dyDescent="0.3">
      <c r="B57" s="151"/>
      <c r="C57" s="54" t="s">
        <v>63</v>
      </c>
      <c r="D57" s="54"/>
      <c r="E57" s="54"/>
      <c r="F57" s="55" t="s">
        <v>22</v>
      </c>
      <c r="G57" s="56"/>
      <c r="H57" s="57">
        <v>0</v>
      </c>
      <c r="I57" s="58">
        <v>0</v>
      </c>
      <c r="J57" s="96">
        <f t="shared" si="4"/>
        <v>0</v>
      </c>
      <c r="K57" s="152"/>
    </row>
    <row r="58" spans="2:11" x14ac:dyDescent="0.3">
      <c r="B58" s="151"/>
      <c r="C58" s="54" t="s">
        <v>64</v>
      </c>
      <c r="D58" s="54"/>
      <c r="E58" s="54"/>
      <c r="F58" s="55" t="s">
        <v>22</v>
      </c>
      <c r="G58" s="56"/>
      <c r="H58" s="57">
        <v>0</v>
      </c>
      <c r="I58" s="58">
        <v>0</v>
      </c>
      <c r="J58" s="96">
        <f t="shared" si="4"/>
        <v>0</v>
      </c>
      <c r="K58" s="152"/>
    </row>
    <row r="59" spans="2:11" x14ac:dyDescent="0.3">
      <c r="B59" s="151"/>
      <c r="C59" s="54" t="s">
        <v>21</v>
      </c>
      <c r="D59" s="54"/>
      <c r="E59" s="54"/>
      <c r="F59" s="55" t="s">
        <v>22</v>
      </c>
      <c r="G59" s="56"/>
      <c r="H59" s="57">
        <v>5</v>
      </c>
      <c r="I59" s="58">
        <v>0</v>
      </c>
      <c r="J59" s="96">
        <f t="shared" si="4"/>
        <v>0</v>
      </c>
      <c r="K59" s="152"/>
    </row>
    <row r="60" spans="2:11" x14ac:dyDescent="0.3">
      <c r="B60" s="151"/>
      <c r="C60" s="54" t="s">
        <v>37</v>
      </c>
      <c r="D60" s="54"/>
      <c r="E60" s="54"/>
      <c r="F60" s="55" t="s">
        <v>22</v>
      </c>
      <c r="G60" s="56"/>
      <c r="H60" s="57">
        <v>1</v>
      </c>
      <c r="I60" s="58">
        <v>0</v>
      </c>
      <c r="J60" s="96">
        <f>I60*H60</f>
        <v>0</v>
      </c>
      <c r="K60" s="152"/>
    </row>
    <row r="61" spans="2:11" ht="19.8" customHeight="1" thickBot="1" x14ac:dyDescent="0.35">
      <c r="B61" s="151"/>
      <c r="C61" s="54" t="s">
        <v>38</v>
      </c>
      <c r="D61" s="54"/>
      <c r="E61" s="54"/>
      <c r="F61" s="55" t="s">
        <v>22</v>
      </c>
      <c r="G61" s="61"/>
      <c r="H61" s="101">
        <v>1</v>
      </c>
      <c r="I61" s="63">
        <v>0</v>
      </c>
      <c r="J61" s="96">
        <f t="shared" ref="J61" si="5">IF(ISBLANK(I61),0,IF(ISBLANK(H61),I61,H61*I61))</f>
        <v>0</v>
      </c>
      <c r="K61" s="153"/>
    </row>
    <row r="62" spans="2:11" ht="18.600000000000001" thickTop="1" thickBot="1" x14ac:dyDescent="0.4">
      <c r="B62" s="154"/>
      <c r="C62" s="155"/>
      <c r="D62" s="156"/>
      <c r="E62" s="156"/>
      <c r="F62" s="156"/>
      <c r="G62" s="156"/>
      <c r="H62" s="156"/>
      <c r="I62" s="157" t="s">
        <v>17</v>
      </c>
      <c r="J62" s="158">
        <f>SUM(J46:J61)</f>
        <v>0</v>
      </c>
      <c r="K62" s="159"/>
    </row>
  </sheetData>
  <mergeCells count="15">
    <mergeCell ref="B43:H43"/>
    <mergeCell ref="I43:K43"/>
    <mergeCell ref="B46:E46"/>
    <mergeCell ref="B12:H12"/>
    <mergeCell ref="I12:K12"/>
    <mergeCell ref="B15:E15"/>
    <mergeCell ref="B35:D35"/>
    <mergeCell ref="E35:K35"/>
    <mergeCell ref="I38:K39"/>
    <mergeCell ref="B1:F1"/>
    <mergeCell ref="B2:G3"/>
    <mergeCell ref="B4:D4"/>
    <mergeCell ref="E4:K4"/>
    <mergeCell ref="M6:P8"/>
    <mergeCell ref="I7:K8"/>
  </mergeCells>
  <dataValidations count="1">
    <dataValidation type="list" allowBlank="1" showInputMessage="1" showErrorMessage="1" sqref="F16:F30 F47:F61" xr:uid="{83766AC1-FE7D-4EEF-BC5B-E864621C7261}">
      <formula1>$F$6:$F$10</formula1>
    </dataValidation>
  </dataValidations>
  <hyperlinks>
    <hyperlink ref="J1" r:id="rId1" location="'General '!A1" xr:uid="{B90316D2-AFCD-453D-A8E1-208F63706000}"/>
    <hyperlink ref="L1" r:id="rId2" location="'Budget  Summary'!A1" xr:uid="{5A4FCD63-86CB-48D9-BE39-984153D556B7}"/>
  </hyperlinks>
  <pageMargins left="0.7" right="0.7" top="0.75" bottom="0.75" header="0.3" footer="0.3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BCB85B-76FD-4A50-ADB2-9EA45B045F32}">
  <dimension ref="B1:N33"/>
  <sheetViews>
    <sheetView workbookViewId="0">
      <selection activeCell="F20" sqref="F20"/>
    </sheetView>
  </sheetViews>
  <sheetFormatPr defaultColWidth="9.109375" defaultRowHeight="14.4" x14ac:dyDescent="0.3"/>
  <cols>
    <col min="1" max="1" width="2.88671875" style="85" customWidth="1"/>
    <col min="2" max="2" width="2.109375" style="85" customWidth="1"/>
    <col min="3" max="3" width="23.88671875" style="85" customWidth="1"/>
    <col min="4" max="5" width="2.109375" style="85" customWidth="1"/>
    <col min="6" max="6" width="18.6640625" style="85" bestFit="1" customWidth="1"/>
    <col min="7" max="7" width="7.88671875" style="85" customWidth="1"/>
    <col min="8" max="8" width="12" style="85" bestFit="1" customWidth="1"/>
    <col min="9" max="9" width="16.5546875" style="85" customWidth="1"/>
    <col min="10" max="10" width="24.6640625" style="85" customWidth="1"/>
    <col min="11" max="11" width="2.109375" style="85" customWidth="1"/>
    <col min="12" max="12" width="25.109375" style="85" bestFit="1" customWidth="1"/>
    <col min="13" max="16384" width="9.109375" style="85"/>
  </cols>
  <sheetData>
    <row r="1" spans="2:14" s="22" customFormat="1" ht="19.8" x14ac:dyDescent="0.3">
      <c r="B1" s="87"/>
      <c r="C1" s="87"/>
      <c r="D1" s="87"/>
      <c r="E1" s="87"/>
      <c r="F1" s="87"/>
      <c r="J1" s="20" t="s">
        <v>39</v>
      </c>
      <c r="K1" s="71"/>
      <c r="L1" s="3" t="s">
        <v>0</v>
      </c>
    </row>
    <row r="2" spans="2:14" s="22" customFormat="1" ht="19.8" x14ac:dyDescent="0.3">
      <c r="B2" s="88"/>
      <c r="C2" s="213" t="s">
        <v>56</v>
      </c>
      <c r="D2" s="213"/>
      <c r="E2" s="213"/>
      <c r="F2" s="213"/>
      <c r="G2" s="213"/>
      <c r="J2" s="89"/>
    </row>
    <row r="3" spans="2:14" s="22" customFormat="1" ht="19.8" x14ac:dyDescent="0.3">
      <c r="B3" s="88"/>
      <c r="C3" s="213"/>
      <c r="D3" s="213"/>
      <c r="E3" s="213"/>
      <c r="F3" s="213"/>
      <c r="G3" s="213"/>
      <c r="J3" s="89"/>
    </row>
    <row r="4" spans="2:14" s="22" customFormat="1" ht="22.5" customHeight="1" x14ac:dyDescent="0.3">
      <c r="B4" s="216" t="s">
        <v>13</v>
      </c>
      <c r="C4" s="216"/>
      <c r="D4" s="216"/>
      <c r="E4" s="216" t="s">
        <v>57</v>
      </c>
      <c r="F4" s="216"/>
      <c r="G4" s="216"/>
      <c r="H4" s="216"/>
      <c r="I4" s="216"/>
      <c r="J4" s="216"/>
      <c r="K4" s="216"/>
    </row>
    <row r="5" spans="2:14" s="22" customFormat="1" ht="22.5" customHeight="1" x14ac:dyDescent="0.3">
      <c r="B5" s="77"/>
      <c r="C5" s="78" t="s">
        <v>15</v>
      </c>
      <c r="D5" s="77"/>
      <c r="E5" s="26"/>
      <c r="F5" s="26"/>
      <c r="G5" s="27"/>
      <c r="H5" s="27"/>
    </row>
    <row r="6" spans="2:14" s="22" customFormat="1" ht="16.8" thickBot="1" x14ac:dyDescent="0.35">
      <c r="B6" s="77"/>
      <c r="C6" s="29">
        <v>1500</v>
      </c>
      <c r="D6" s="77"/>
      <c r="E6" s="26"/>
      <c r="F6" s="30" t="s">
        <v>16</v>
      </c>
      <c r="G6" s="31">
        <f>H6/$C$8</f>
        <v>0.63699059561128524</v>
      </c>
      <c r="H6" s="32">
        <f>SUMIF($F$16:$F$31,"="&amp;F6,$J$16:$J$31)</f>
        <v>1016</v>
      </c>
    </row>
    <row r="7" spans="2:14" s="22" customFormat="1" ht="15.6" thickTop="1" thickBot="1" x14ac:dyDescent="0.35">
      <c r="B7" s="77"/>
      <c r="C7" s="82" t="s">
        <v>17</v>
      </c>
      <c r="D7" s="77"/>
      <c r="E7" s="26"/>
      <c r="F7" s="30" t="s">
        <v>18</v>
      </c>
      <c r="G7" s="34">
        <f>H7/$C$8</f>
        <v>9.4043887147335428E-2</v>
      </c>
      <c r="H7" s="32">
        <f>SUMIF($F$16:$F$31,"="&amp;F7,$J$16:$J$31)</f>
        <v>150</v>
      </c>
      <c r="I7" s="250">
        <f>C8</f>
        <v>1595</v>
      </c>
      <c r="J7" s="250"/>
      <c r="K7" s="250"/>
    </row>
    <row r="8" spans="2:14" s="22" customFormat="1" ht="17.399999999999999" thickTop="1" thickBot="1" x14ac:dyDescent="0.35">
      <c r="B8" s="77"/>
      <c r="C8" s="36">
        <f>J32</f>
        <v>1595</v>
      </c>
      <c r="D8" s="77"/>
      <c r="E8" s="26"/>
      <c r="F8" s="30" t="s">
        <v>19</v>
      </c>
      <c r="G8" s="34">
        <f t="shared" ref="G8:G9" si="0">H8/$C$8</f>
        <v>0.22570532915360503</v>
      </c>
      <c r="H8" s="32">
        <f>SUMIF($F$16:$F$31,"="&amp;F8,$J$16:$J$31)</f>
        <v>360</v>
      </c>
      <c r="I8" s="250"/>
      <c r="J8" s="250"/>
      <c r="K8" s="250"/>
    </row>
    <row r="9" spans="2:14" s="22" customFormat="1" ht="15.6" thickTop="1" thickBot="1" x14ac:dyDescent="0.35">
      <c r="B9" s="77"/>
      <c r="C9" s="78" t="s">
        <v>20</v>
      </c>
      <c r="D9" s="77"/>
      <c r="E9" s="26"/>
      <c r="F9" s="30" t="s">
        <v>21</v>
      </c>
      <c r="G9" s="37">
        <f t="shared" si="0"/>
        <v>0</v>
      </c>
      <c r="H9" s="32">
        <f>SUMIF($F$16:$F$31,"="&amp;F9,$J$16:$J$31)</f>
        <v>0</v>
      </c>
    </row>
    <row r="10" spans="2:14" s="22" customFormat="1" ht="17.399999999999999" thickTop="1" thickBot="1" x14ac:dyDescent="0.35">
      <c r="B10" s="77"/>
      <c r="C10" s="38">
        <f>C6-C8</f>
        <v>-95</v>
      </c>
      <c r="D10" s="77"/>
      <c r="E10" s="26"/>
      <c r="F10" s="30" t="s">
        <v>22</v>
      </c>
      <c r="G10" s="37">
        <f>H10/$C$8</f>
        <v>4.3260188087774293E-2</v>
      </c>
      <c r="H10" s="32">
        <f>C8-SUM(H6:H9)</f>
        <v>69</v>
      </c>
    </row>
    <row r="11" spans="2:14" s="22" customFormat="1" ht="18.75" customHeight="1" thickTop="1" x14ac:dyDescent="0.3">
      <c r="B11" s="77"/>
      <c r="C11" s="77"/>
      <c r="D11" s="77"/>
      <c r="E11" s="26"/>
      <c r="F11" s="26"/>
      <c r="G11" s="26"/>
      <c r="H11" s="26"/>
    </row>
    <row r="12" spans="2:14" s="22" customFormat="1" ht="15.75" customHeight="1" x14ac:dyDescent="0.3">
      <c r="B12" s="218"/>
      <c r="C12" s="218"/>
      <c r="D12" s="218"/>
      <c r="E12" s="218"/>
      <c r="F12" s="218"/>
      <c r="G12" s="218"/>
      <c r="H12" s="218"/>
      <c r="I12" s="219"/>
      <c r="J12" s="219"/>
      <c r="K12" s="219"/>
    </row>
    <row r="13" spans="2:14" s="22" customFormat="1" x14ac:dyDescent="0.3"/>
    <row r="14" spans="2:14" s="22" customFormat="1" ht="22.5" customHeight="1" x14ac:dyDescent="0.3">
      <c r="B14" s="39"/>
      <c r="C14" s="40" t="s">
        <v>58</v>
      </c>
      <c r="D14" s="41"/>
      <c r="E14" s="41"/>
      <c r="F14" s="90">
        <v>3</v>
      </c>
      <c r="G14" s="41"/>
      <c r="H14" s="41"/>
      <c r="I14" s="41"/>
      <c r="J14" s="41"/>
      <c r="K14" s="41"/>
    </row>
    <row r="15" spans="2:14" ht="15" thickBot="1" x14ac:dyDescent="0.35">
      <c r="B15" s="249" t="s">
        <v>23</v>
      </c>
      <c r="C15" s="249"/>
      <c r="D15" s="249"/>
      <c r="E15" s="249"/>
      <c r="F15" s="91" t="s">
        <v>24</v>
      </c>
      <c r="G15" s="91"/>
      <c r="H15" s="92" t="s">
        <v>25</v>
      </c>
      <c r="I15" s="93" t="s">
        <v>59</v>
      </c>
      <c r="J15" s="94" t="s">
        <v>26</v>
      </c>
      <c r="K15" s="95"/>
    </row>
    <row r="16" spans="2:14" ht="18.75" customHeight="1" thickTop="1" x14ac:dyDescent="0.3">
      <c r="B16" s="47"/>
      <c r="C16" s="47" t="s">
        <v>27</v>
      </c>
      <c r="D16" s="47"/>
      <c r="E16" s="47"/>
      <c r="F16" s="48" t="s">
        <v>16</v>
      </c>
      <c r="G16" s="49"/>
      <c r="H16" s="50">
        <v>2</v>
      </c>
      <c r="I16" s="51">
        <v>423</v>
      </c>
      <c r="J16" s="96">
        <f>IF(ISBLANK(I16),0,IF(ISBLANK(H16),I16,H16*I16))</f>
        <v>846</v>
      </c>
      <c r="K16" s="97"/>
      <c r="L16" s="98" t="s">
        <v>60</v>
      </c>
      <c r="M16" s="98" t="s">
        <v>61</v>
      </c>
      <c r="N16" s="99"/>
    </row>
    <row r="17" spans="2:11" ht="18.75" customHeight="1" x14ac:dyDescent="0.3">
      <c r="B17" s="47"/>
      <c r="C17" s="47" t="s">
        <v>62</v>
      </c>
      <c r="D17" s="47"/>
      <c r="E17" s="47"/>
      <c r="F17" s="48" t="s">
        <v>16</v>
      </c>
      <c r="G17" s="49"/>
      <c r="H17" s="50">
        <v>2</v>
      </c>
      <c r="I17" s="51">
        <v>25</v>
      </c>
      <c r="J17" s="96">
        <f>IF(ISBLANK(I17),0,IF(ISBLANK(H17),I17,H17*I17))</f>
        <v>50</v>
      </c>
      <c r="K17" s="97"/>
    </row>
    <row r="18" spans="2:11" ht="18.75" customHeight="1" x14ac:dyDescent="0.3">
      <c r="B18" s="54"/>
      <c r="C18" s="54" t="s">
        <v>28</v>
      </c>
      <c r="D18" s="54"/>
      <c r="E18" s="54"/>
      <c r="F18" s="55" t="s">
        <v>16</v>
      </c>
      <c r="G18" s="56"/>
      <c r="H18" s="57">
        <v>3</v>
      </c>
      <c r="I18" s="58">
        <v>40</v>
      </c>
      <c r="J18" s="96">
        <f t="shared" ref="J18:J31" si="1">IF(ISBLANK(I18),0,IF(ISBLANK(H18),I18,H18*I18))</f>
        <v>120</v>
      </c>
      <c r="K18" s="100"/>
    </row>
    <row r="19" spans="2:11" ht="18.75" customHeight="1" x14ac:dyDescent="0.3">
      <c r="B19" s="54"/>
      <c r="C19" s="54" t="s">
        <v>29</v>
      </c>
      <c r="D19" s="54"/>
      <c r="E19" s="54"/>
      <c r="F19" s="55" t="s">
        <v>16</v>
      </c>
      <c r="G19" s="56"/>
      <c r="H19" s="57">
        <v>0</v>
      </c>
      <c r="I19" s="58">
        <v>0</v>
      </c>
      <c r="J19" s="96">
        <f>IF(ISBLANK(I19),0,IF(ISBLANK(H19),I19,H19*I19))</f>
        <v>0</v>
      </c>
      <c r="K19" s="100"/>
    </row>
    <row r="20" spans="2:11" ht="18.75" customHeight="1" x14ac:dyDescent="0.3">
      <c r="B20" s="54"/>
      <c r="C20" s="54" t="s">
        <v>30</v>
      </c>
      <c r="D20" s="54"/>
      <c r="E20" s="54"/>
      <c r="F20" s="55" t="s">
        <v>16</v>
      </c>
      <c r="G20" s="56"/>
      <c r="H20" s="57">
        <v>0</v>
      </c>
      <c r="I20" s="58">
        <v>0</v>
      </c>
      <c r="J20" s="96">
        <f>IF(ISBLANK(I20),0,IF(ISBLANK(H20),I20,H20*I20))</f>
        <v>0</v>
      </c>
      <c r="K20" s="100"/>
    </row>
    <row r="21" spans="2:11" ht="18.75" customHeight="1" x14ac:dyDescent="0.3">
      <c r="B21" s="54"/>
      <c r="C21" s="54" t="s">
        <v>31</v>
      </c>
      <c r="D21" s="54"/>
      <c r="E21" s="54"/>
      <c r="F21" s="55" t="s">
        <v>18</v>
      </c>
      <c r="G21" s="56"/>
      <c r="H21" s="57">
        <v>3</v>
      </c>
      <c r="I21" s="58">
        <v>50</v>
      </c>
      <c r="J21" s="96">
        <f t="shared" si="1"/>
        <v>150</v>
      </c>
      <c r="K21" s="100"/>
    </row>
    <row r="22" spans="2:11" ht="18.75" customHeight="1" x14ac:dyDescent="0.3">
      <c r="B22" s="54"/>
      <c r="C22" s="54" t="s">
        <v>32</v>
      </c>
      <c r="D22" s="54"/>
      <c r="E22" s="54"/>
      <c r="F22" s="55" t="s">
        <v>19</v>
      </c>
      <c r="G22" s="56"/>
      <c r="H22" s="57">
        <v>0</v>
      </c>
      <c r="I22" s="58">
        <v>12</v>
      </c>
      <c r="J22" s="96">
        <f t="shared" si="1"/>
        <v>0</v>
      </c>
      <c r="K22" s="100"/>
    </row>
    <row r="23" spans="2:11" ht="18.75" customHeight="1" x14ac:dyDescent="0.3">
      <c r="B23" s="54"/>
      <c r="C23" s="54" t="s">
        <v>33</v>
      </c>
      <c r="D23" s="54"/>
      <c r="E23" s="54"/>
      <c r="F23" s="55" t="s">
        <v>19</v>
      </c>
      <c r="G23" s="56"/>
      <c r="H23" s="57">
        <v>3</v>
      </c>
      <c r="I23" s="58">
        <v>50</v>
      </c>
      <c r="J23" s="96">
        <f t="shared" si="1"/>
        <v>150</v>
      </c>
      <c r="K23" s="100"/>
    </row>
    <row r="24" spans="2:11" ht="18.75" customHeight="1" x14ac:dyDescent="0.3">
      <c r="B24" s="54"/>
      <c r="C24" s="54" t="s">
        <v>34</v>
      </c>
      <c r="D24" s="54"/>
      <c r="E24" s="54"/>
      <c r="F24" s="55" t="s">
        <v>19</v>
      </c>
      <c r="G24" s="56"/>
      <c r="H24" s="57">
        <v>3</v>
      </c>
      <c r="I24" s="58">
        <v>50</v>
      </c>
      <c r="J24" s="96">
        <f t="shared" si="1"/>
        <v>150</v>
      </c>
      <c r="K24" s="100"/>
    </row>
    <row r="25" spans="2:11" ht="18.75" customHeight="1" x14ac:dyDescent="0.3">
      <c r="B25" s="54"/>
      <c r="C25" s="54" t="s">
        <v>35</v>
      </c>
      <c r="D25" s="54"/>
      <c r="E25" s="54"/>
      <c r="F25" s="55" t="s">
        <v>19</v>
      </c>
      <c r="G25" s="56"/>
      <c r="H25" s="57">
        <v>3</v>
      </c>
      <c r="I25" s="58">
        <v>20</v>
      </c>
      <c r="J25" s="96">
        <f t="shared" si="1"/>
        <v>60</v>
      </c>
      <c r="K25" s="100"/>
    </row>
    <row r="26" spans="2:11" ht="18.75" customHeight="1" x14ac:dyDescent="0.3">
      <c r="B26" s="54"/>
      <c r="C26" s="54" t="s">
        <v>36</v>
      </c>
      <c r="D26" s="54"/>
      <c r="E26" s="54"/>
      <c r="F26" s="55" t="s">
        <v>22</v>
      </c>
      <c r="G26" s="56"/>
      <c r="H26" s="57">
        <v>0</v>
      </c>
      <c r="I26" s="58">
        <v>0</v>
      </c>
      <c r="J26" s="96">
        <f t="shared" si="1"/>
        <v>0</v>
      </c>
      <c r="K26" s="100"/>
    </row>
    <row r="27" spans="2:11" ht="18.75" customHeight="1" x14ac:dyDescent="0.3">
      <c r="B27" s="54"/>
      <c r="C27" s="54" t="s">
        <v>63</v>
      </c>
      <c r="D27" s="54"/>
      <c r="E27" s="54"/>
      <c r="F27" s="55" t="s">
        <v>22</v>
      </c>
      <c r="G27" s="56"/>
      <c r="H27" s="57">
        <v>1</v>
      </c>
      <c r="I27" s="58">
        <v>61</v>
      </c>
      <c r="J27" s="96">
        <f t="shared" si="1"/>
        <v>61</v>
      </c>
      <c r="K27" s="100"/>
    </row>
    <row r="28" spans="2:11" ht="18.75" customHeight="1" x14ac:dyDescent="0.3">
      <c r="B28" s="54"/>
      <c r="C28" s="54" t="s">
        <v>64</v>
      </c>
      <c r="D28" s="54"/>
      <c r="E28" s="54"/>
      <c r="F28" s="55" t="s">
        <v>22</v>
      </c>
      <c r="G28" s="56"/>
      <c r="H28" s="57">
        <v>1</v>
      </c>
      <c r="I28" s="58">
        <v>8</v>
      </c>
      <c r="J28" s="96">
        <f t="shared" si="1"/>
        <v>8</v>
      </c>
      <c r="K28" s="100"/>
    </row>
    <row r="29" spans="2:11" ht="18.75" customHeight="1" x14ac:dyDescent="0.3">
      <c r="B29" s="54"/>
      <c r="C29" s="54" t="s">
        <v>21</v>
      </c>
      <c r="D29" s="54"/>
      <c r="E29" s="54"/>
      <c r="F29" s="55" t="s">
        <v>22</v>
      </c>
      <c r="G29" s="56"/>
      <c r="H29" s="57">
        <v>0</v>
      </c>
      <c r="I29" s="58">
        <v>0</v>
      </c>
      <c r="J29" s="96">
        <f t="shared" si="1"/>
        <v>0</v>
      </c>
      <c r="K29" s="100"/>
    </row>
    <row r="30" spans="2:11" ht="18.75" customHeight="1" x14ac:dyDescent="0.3">
      <c r="B30" s="54"/>
      <c r="C30" s="54" t="s">
        <v>37</v>
      </c>
      <c r="D30" s="54"/>
      <c r="E30" s="54"/>
      <c r="F30" s="55"/>
      <c r="G30" s="56"/>
      <c r="H30" s="57">
        <v>1</v>
      </c>
      <c r="I30" s="58">
        <v>0</v>
      </c>
      <c r="J30" s="96">
        <f>I30*H30</f>
        <v>0</v>
      </c>
      <c r="K30" s="100"/>
    </row>
    <row r="31" spans="2:11" ht="15" thickBot="1" x14ac:dyDescent="0.35">
      <c r="B31" s="54"/>
      <c r="C31" s="54" t="s">
        <v>38</v>
      </c>
      <c r="D31" s="54"/>
      <c r="E31" s="54"/>
      <c r="F31" s="60"/>
      <c r="G31" s="61"/>
      <c r="H31" s="101">
        <v>1</v>
      </c>
      <c r="I31" s="63">
        <v>0</v>
      </c>
      <c r="J31" s="96">
        <f t="shared" si="1"/>
        <v>0</v>
      </c>
      <c r="K31" s="102"/>
    </row>
    <row r="32" spans="2:11" ht="18.600000000000001" thickTop="1" thickBot="1" x14ac:dyDescent="0.4">
      <c r="B32" s="67"/>
      <c r="C32" s="103"/>
      <c r="D32" s="70"/>
      <c r="E32" s="70"/>
      <c r="F32" s="70"/>
      <c r="G32" s="70"/>
      <c r="H32" s="70"/>
      <c r="I32" s="68" t="s">
        <v>17</v>
      </c>
      <c r="J32" s="69">
        <f>SUM(J15:J31)</f>
        <v>1595</v>
      </c>
      <c r="K32" s="70"/>
    </row>
    <row r="33" ht="15" thickTop="1" x14ac:dyDescent="0.3"/>
  </sheetData>
  <mergeCells count="7">
    <mergeCell ref="B15:E15"/>
    <mergeCell ref="C2:G3"/>
    <mergeCell ref="B4:D4"/>
    <mergeCell ref="E4:K4"/>
    <mergeCell ref="I7:K8"/>
    <mergeCell ref="B12:H12"/>
    <mergeCell ref="I12:K12"/>
  </mergeCells>
  <dataValidations count="1">
    <dataValidation type="list" allowBlank="1" showInputMessage="1" showErrorMessage="1" sqref="F16:F31" xr:uid="{85F03CC3-D3A5-4F9A-9812-2DE9A718972F}">
      <formula1>$F$6:$F$10</formula1>
    </dataValidation>
  </dataValidations>
  <hyperlinks>
    <hyperlink ref="J1" r:id="rId1" location="'General '!A1" xr:uid="{9666ABD2-9434-4D79-B558-AA4FDE35FDB4}"/>
    <hyperlink ref="L1" r:id="rId2" location="'Budget  Summary'!A1" xr:uid="{5E32F8DE-17F5-4757-8180-AF2071F16DFA}"/>
    <hyperlink ref="L16" r:id="rId3" xr:uid="{CA6F904F-FFFC-4C52-8190-6D304737732B}"/>
    <hyperlink ref="M16" r:id="rId4" xr:uid="{F2F3C33A-3424-4062-AB0B-CE219F436121}"/>
  </hyperlinks>
  <pageMargins left="0.7" right="0.7" top="0.75" bottom="0.75" header="0.3" footer="0.3"/>
  <drawing r:id="rId5"/>
  <legacyDrawing r:id="rId6"/>
  <oleObjects>
    <mc:AlternateContent xmlns:mc="http://schemas.openxmlformats.org/markup-compatibility/2006">
      <mc:Choice Requires="x14">
        <oleObject progId="Sunu" shapeId="4097" r:id="rId7">
          <objectPr defaultSize="0" autoPict="0" r:id="rId8">
            <anchor moveWithCells="1">
              <from>
                <xdr:col>11</xdr:col>
                <xdr:colOff>297180</xdr:colOff>
                <xdr:row>1</xdr:row>
                <xdr:rowOff>350520</xdr:rowOff>
              </from>
              <to>
                <xdr:col>16</xdr:col>
                <xdr:colOff>373380</xdr:colOff>
                <xdr:row>18</xdr:row>
                <xdr:rowOff>30480</xdr:rowOff>
              </to>
            </anchor>
          </objectPr>
        </oleObject>
      </mc:Choice>
      <mc:Fallback>
        <oleObject progId="Sunu" shapeId="4097" r:id="rId7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8AF043-82F6-47CA-9ABF-CAC7D1E5A3FD}">
  <dimension ref="B1:P62"/>
  <sheetViews>
    <sheetView workbookViewId="0">
      <selection activeCell="L14" sqref="L14"/>
    </sheetView>
  </sheetViews>
  <sheetFormatPr defaultColWidth="9.109375" defaultRowHeight="14.4" x14ac:dyDescent="0.3"/>
  <cols>
    <col min="1" max="1" width="2.88671875" style="85" customWidth="1"/>
    <col min="2" max="2" width="2.109375" style="85" customWidth="1"/>
    <col min="3" max="3" width="23.88671875" style="85" customWidth="1"/>
    <col min="4" max="5" width="2.109375" style="85" customWidth="1"/>
    <col min="6" max="6" width="18.6640625" style="85" bestFit="1" customWidth="1"/>
    <col min="7" max="7" width="7.88671875" style="85" customWidth="1"/>
    <col min="8" max="8" width="12.88671875" style="85" customWidth="1"/>
    <col min="9" max="9" width="16.5546875" style="85" customWidth="1"/>
    <col min="10" max="10" width="22" style="85" bestFit="1" customWidth="1"/>
    <col min="11" max="11" width="2.109375" style="85" customWidth="1"/>
    <col min="12" max="12" width="25.109375" style="85" bestFit="1" customWidth="1"/>
    <col min="13" max="16384" width="9.109375" style="85"/>
  </cols>
  <sheetData>
    <row r="1" spans="2:16" s="22" customFormat="1" ht="19.8" x14ac:dyDescent="0.3">
      <c r="B1" s="233"/>
      <c r="C1" s="233"/>
      <c r="D1" s="233"/>
      <c r="E1" s="233"/>
      <c r="F1" s="233"/>
      <c r="J1" s="20" t="s">
        <v>39</v>
      </c>
      <c r="K1" s="71"/>
      <c r="L1" s="3" t="s">
        <v>0</v>
      </c>
    </row>
    <row r="2" spans="2:16" s="22" customFormat="1" ht="27" customHeight="1" x14ac:dyDescent="0.3">
      <c r="B2" s="213" t="s">
        <v>116</v>
      </c>
      <c r="C2" s="213"/>
      <c r="D2" s="213"/>
      <c r="E2" s="213"/>
      <c r="F2" s="213"/>
      <c r="G2" s="213"/>
      <c r="J2" s="104"/>
    </row>
    <row r="3" spans="2:16" s="22" customFormat="1" ht="22.8" customHeight="1" thickBot="1" x14ac:dyDescent="0.35">
      <c r="B3" s="213"/>
      <c r="C3" s="213"/>
      <c r="D3" s="213"/>
      <c r="E3" s="213"/>
      <c r="F3" s="213"/>
      <c r="G3" s="213"/>
      <c r="J3" s="104"/>
    </row>
    <row r="4" spans="2:16" s="22" customFormat="1" ht="27" customHeight="1" x14ac:dyDescent="0.3">
      <c r="B4" s="234" t="s">
        <v>89</v>
      </c>
      <c r="C4" s="235"/>
      <c r="D4" s="235"/>
      <c r="E4" s="235" t="s">
        <v>57</v>
      </c>
      <c r="F4" s="235"/>
      <c r="G4" s="235"/>
      <c r="H4" s="235"/>
      <c r="I4" s="235"/>
      <c r="J4" s="235"/>
      <c r="K4" s="236"/>
    </row>
    <row r="5" spans="2:16" s="22" customFormat="1" ht="22.5" customHeight="1" x14ac:dyDescent="0.3">
      <c r="B5" s="127"/>
      <c r="C5" s="128" t="s">
        <v>15</v>
      </c>
      <c r="D5" s="129"/>
      <c r="E5" s="129"/>
      <c r="F5" s="130"/>
      <c r="G5" s="131"/>
      <c r="H5" s="131"/>
      <c r="I5" s="132"/>
      <c r="J5" s="132"/>
      <c r="K5" s="133"/>
    </row>
    <row r="6" spans="2:16" s="22" customFormat="1" ht="16.8" thickBot="1" x14ac:dyDescent="0.35">
      <c r="B6" s="127"/>
      <c r="C6" s="105">
        <f>J32</f>
        <v>4460</v>
      </c>
      <c r="D6" s="129"/>
      <c r="E6" s="129"/>
      <c r="F6" s="134" t="s">
        <v>16</v>
      </c>
      <c r="G6" s="123">
        <f>H6/$C$8</f>
        <v>0.44843049327354262</v>
      </c>
      <c r="H6" s="126">
        <f>J16+J17+J18+J19</f>
        <v>1000</v>
      </c>
      <c r="I6" s="132"/>
      <c r="J6" s="132"/>
      <c r="K6" s="133"/>
      <c r="M6" s="216" t="s">
        <v>88</v>
      </c>
      <c r="N6" s="216"/>
      <c r="O6" s="216"/>
      <c r="P6" s="216"/>
    </row>
    <row r="7" spans="2:16" s="22" customFormat="1" ht="15.6" thickTop="1" thickBot="1" x14ac:dyDescent="0.35">
      <c r="B7" s="127"/>
      <c r="C7" s="135" t="s">
        <v>17</v>
      </c>
      <c r="D7" s="129"/>
      <c r="E7" s="129"/>
      <c r="F7" s="134" t="s">
        <v>18</v>
      </c>
      <c r="G7" s="124">
        <f>H7/$C$8</f>
        <v>0.21524663677130046</v>
      </c>
      <c r="H7" s="126">
        <f>J20</f>
        <v>480</v>
      </c>
      <c r="I7" s="237">
        <f>C8</f>
        <v>2230</v>
      </c>
      <c r="J7" s="237"/>
      <c r="K7" s="238"/>
      <c r="M7" s="216"/>
      <c r="N7" s="216"/>
      <c r="O7" s="216"/>
      <c r="P7" s="216"/>
    </row>
    <row r="8" spans="2:16" s="22" customFormat="1" ht="17.399999999999999" thickTop="1" thickBot="1" x14ac:dyDescent="0.35">
      <c r="B8" s="127"/>
      <c r="C8" s="136">
        <f>J31</f>
        <v>2230</v>
      </c>
      <c r="D8" s="129"/>
      <c r="E8" s="129"/>
      <c r="F8" s="134" t="s">
        <v>19</v>
      </c>
      <c r="G8" s="124">
        <f t="shared" ref="G8:G9" si="0">H8/$C$8</f>
        <v>0.17937219730941703</v>
      </c>
      <c r="H8" s="126">
        <f>J21+J22+J23+J24</f>
        <v>400</v>
      </c>
      <c r="I8" s="237"/>
      <c r="J8" s="237"/>
      <c r="K8" s="238"/>
      <c r="M8" s="216"/>
      <c r="N8" s="216"/>
      <c r="O8" s="216"/>
      <c r="P8" s="216"/>
    </row>
    <row r="9" spans="2:16" s="22" customFormat="1" ht="15.6" thickTop="1" thickBot="1" x14ac:dyDescent="0.35">
      <c r="B9" s="127"/>
      <c r="C9" s="128" t="s">
        <v>20</v>
      </c>
      <c r="D9" s="129"/>
      <c r="E9" s="129"/>
      <c r="F9" s="134" t="s">
        <v>21</v>
      </c>
      <c r="G9" s="125">
        <f t="shared" si="0"/>
        <v>2.2421524663677129E-2</v>
      </c>
      <c r="H9" s="126">
        <f>J28</f>
        <v>50</v>
      </c>
      <c r="I9" s="132"/>
      <c r="J9" s="132"/>
      <c r="K9" s="133"/>
    </row>
    <row r="10" spans="2:16" s="22" customFormat="1" ht="17.399999999999999" thickTop="1" thickBot="1" x14ac:dyDescent="0.35">
      <c r="B10" s="127"/>
      <c r="C10" s="137">
        <f>C6-C8</f>
        <v>2230</v>
      </c>
      <c r="D10" s="129"/>
      <c r="E10" s="129"/>
      <c r="F10" s="134" t="s">
        <v>22</v>
      </c>
      <c r="G10" s="125">
        <f>H10/$C$8</f>
        <v>0.13452914798206278</v>
      </c>
      <c r="H10" s="126">
        <f>J25+J26+J27+J29+J30</f>
        <v>300</v>
      </c>
      <c r="I10" s="132"/>
      <c r="J10" s="132"/>
      <c r="K10" s="133"/>
    </row>
    <row r="11" spans="2:16" s="22" customFormat="1" ht="18.75" customHeight="1" thickTop="1" x14ac:dyDescent="0.3">
      <c r="B11" s="127"/>
      <c r="C11" s="129"/>
      <c r="D11" s="129"/>
      <c r="E11" s="129"/>
      <c r="F11" s="130"/>
      <c r="G11" s="130"/>
      <c r="H11" s="130"/>
      <c r="I11" s="132"/>
      <c r="J11" s="132"/>
      <c r="K11" s="133"/>
      <c r="M11" s="251" t="s">
        <v>103</v>
      </c>
      <c r="N11" s="251"/>
      <c r="O11" s="251"/>
      <c r="P11" s="251"/>
    </row>
    <row r="12" spans="2:16" s="22" customFormat="1" ht="15.75" customHeight="1" x14ac:dyDescent="0.3">
      <c r="B12" s="244"/>
      <c r="C12" s="245"/>
      <c r="D12" s="245"/>
      <c r="E12" s="245"/>
      <c r="F12" s="245"/>
      <c r="G12" s="245"/>
      <c r="H12" s="245"/>
      <c r="I12" s="246"/>
      <c r="J12" s="246"/>
      <c r="K12" s="247"/>
      <c r="M12" s="251"/>
      <c r="N12" s="251"/>
      <c r="O12" s="251"/>
      <c r="P12" s="251"/>
    </row>
    <row r="13" spans="2:16" s="22" customFormat="1" x14ac:dyDescent="0.3">
      <c r="B13" s="138"/>
      <c r="C13" s="132"/>
      <c r="D13" s="132"/>
      <c r="E13" s="132"/>
      <c r="F13" s="132"/>
      <c r="G13" s="132"/>
      <c r="H13" s="132"/>
      <c r="I13" s="132"/>
      <c r="J13" s="132"/>
      <c r="K13" s="133"/>
      <c r="M13" s="251"/>
      <c r="N13" s="251"/>
      <c r="O13" s="251"/>
      <c r="P13" s="251"/>
    </row>
    <row r="14" spans="2:16" s="22" customFormat="1" ht="22.5" customHeight="1" x14ac:dyDescent="0.3">
      <c r="B14" s="139"/>
      <c r="C14" s="140"/>
      <c r="D14" s="141"/>
      <c r="E14" s="141"/>
      <c r="F14" s="142">
        <v>3</v>
      </c>
      <c r="G14" s="141"/>
      <c r="H14" s="141"/>
      <c r="I14" s="141"/>
      <c r="J14" s="141"/>
      <c r="K14" s="143"/>
    </row>
    <row r="15" spans="2:16" ht="22.5" customHeight="1" x14ac:dyDescent="0.3">
      <c r="B15" s="239" t="s">
        <v>23</v>
      </c>
      <c r="C15" s="240"/>
      <c r="D15" s="240"/>
      <c r="E15" s="240"/>
      <c r="F15" s="144" t="s">
        <v>24</v>
      </c>
      <c r="G15" s="144"/>
      <c r="H15" s="145" t="s">
        <v>25</v>
      </c>
      <c r="I15" s="146" t="s">
        <v>59</v>
      </c>
      <c r="J15" s="147" t="s">
        <v>26</v>
      </c>
      <c r="K15" s="148"/>
    </row>
    <row r="16" spans="2:16" ht="18.75" customHeight="1" x14ac:dyDescent="0.3">
      <c r="B16" s="149"/>
      <c r="C16" s="47" t="s">
        <v>27</v>
      </c>
      <c r="D16" s="47"/>
      <c r="E16" s="47"/>
      <c r="F16" s="48" t="s">
        <v>16</v>
      </c>
      <c r="G16" s="49"/>
      <c r="H16" s="50">
        <v>1</v>
      </c>
      <c r="I16" s="51">
        <v>900</v>
      </c>
      <c r="J16" s="96">
        <f>I16*H16</f>
        <v>900</v>
      </c>
      <c r="K16" s="150"/>
    </row>
    <row r="17" spans="2:11" ht="18.75" customHeight="1" x14ac:dyDescent="0.3">
      <c r="B17" s="151"/>
      <c r="C17" s="54" t="s">
        <v>28</v>
      </c>
      <c r="D17" s="54"/>
      <c r="E17" s="54"/>
      <c r="F17" s="55" t="s">
        <v>16</v>
      </c>
      <c r="G17" s="56"/>
      <c r="H17" s="57">
        <v>1</v>
      </c>
      <c r="I17" s="58">
        <v>100</v>
      </c>
      <c r="J17" s="96">
        <f t="shared" ref="J17:J30" si="1">I17*H17</f>
        <v>100</v>
      </c>
      <c r="K17" s="152"/>
    </row>
    <row r="18" spans="2:11" ht="18.75" customHeight="1" x14ac:dyDescent="0.3">
      <c r="B18" s="151"/>
      <c r="C18" s="54" t="s">
        <v>29</v>
      </c>
      <c r="D18" s="54"/>
      <c r="E18" s="54"/>
      <c r="F18" s="55" t="s">
        <v>16</v>
      </c>
      <c r="G18" s="56"/>
      <c r="H18" s="57">
        <v>1</v>
      </c>
      <c r="I18" s="58">
        <v>0</v>
      </c>
      <c r="J18" s="96">
        <f t="shared" si="1"/>
        <v>0</v>
      </c>
      <c r="K18" s="152"/>
    </row>
    <row r="19" spans="2:11" ht="18.75" customHeight="1" x14ac:dyDescent="0.3">
      <c r="B19" s="151"/>
      <c r="C19" s="54" t="s">
        <v>30</v>
      </c>
      <c r="D19" s="54"/>
      <c r="E19" s="54"/>
      <c r="F19" s="55" t="s">
        <v>16</v>
      </c>
      <c r="G19" s="56"/>
      <c r="H19" s="57">
        <v>0</v>
      </c>
      <c r="I19" s="58">
        <v>0</v>
      </c>
      <c r="J19" s="96">
        <f t="shared" si="1"/>
        <v>0</v>
      </c>
      <c r="K19" s="152"/>
    </row>
    <row r="20" spans="2:11" ht="18.75" customHeight="1" x14ac:dyDescent="0.3">
      <c r="B20" s="151"/>
      <c r="C20" s="54" t="s">
        <v>31</v>
      </c>
      <c r="D20" s="54"/>
      <c r="E20" s="54"/>
      <c r="F20" s="55" t="s">
        <v>18</v>
      </c>
      <c r="G20" s="56"/>
      <c r="H20" s="57">
        <v>4</v>
      </c>
      <c r="I20" s="58">
        <v>120</v>
      </c>
      <c r="J20" s="96">
        <f t="shared" si="1"/>
        <v>480</v>
      </c>
      <c r="K20" s="152"/>
    </row>
    <row r="21" spans="2:11" ht="18.75" customHeight="1" x14ac:dyDescent="0.3">
      <c r="B21" s="151"/>
      <c r="C21" s="54" t="s">
        <v>32</v>
      </c>
      <c r="D21" s="54"/>
      <c r="E21" s="54"/>
      <c r="F21" s="55" t="s">
        <v>19</v>
      </c>
      <c r="G21" s="56"/>
      <c r="H21" s="57">
        <v>0</v>
      </c>
      <c r="I21" s="58">
        <v>0</v>
      </c>
      <c r="J21" s="96">
        <f t="shared" si="1"/>
        <v>0</v>
      </c>
      <c r="K21" s="152"/>
    </row>
    <row r="22" spans="2:11" ht="18.75" customHeight="1" x14ac:dyDescent="0.3">
      <c r="B22" s="151"/>
      <c r="C22" s="54" t="s">
        <v>33</v>
      </c>
      <c r="D22" s="54"/>
      <c r="E22" s="54"/>
      <c r="F22" s="55" t="s">
        <v>19</v>
      </c>
      <c r="G22" s="56"/>
      <c r="H22" s="57">
        <v>4</v>
      </c>
      <c r="I22" s="58">
        <v>50</v>
      </c>
      <c r="J22" s="96">
        <f t="shared" si="1"/>
        <v>200</v>
      </c>
      <c r="K22" s="152"/>
    </row>
    <row r="23" spans="2:11" ht="18.75" customHeight="1" x14ac:dyDescent="0.3">
      <c r="B23" s="151"/>
      <c r="C23" s="54" t="s">
        <v>34</v>
      </c>
      <c r="D23" s="54"/>
      <c r="E23" s="54"/>
      <c r="F23" s="55" t="s">
        <v>19</v>
      </c>
      <c r="G23" s="56"/>
      <c r="H23" s="57">
        <v>4</v>
      </c>
      <c r="I23" s="58">
        <v>50</v>
      </c>
      <c r="J23" s="96">
        <f t="shared" si="1"/>
        <v>200</v>
      </c>
      <c r="K23" s="152"/>
    </row>
    <row r="24" spans="2:11" ht="18.75" customHeight="1" x14ac:dyDescent="0.3">
      <c r="B24" s="151"/>
      <c r="C24" s="54" t="s">
        <v>35</v>
      </c>
      <c r="D24" s="54"/>
      <c r="E24" s="54"/>
      <c r="F24" s="55" t="s">
        <v>19</v>
      </c>
      <c r="G24" s="56"/>
      <c r="H24" s="57">
        <v>0</v>
      </c>
      <c r="I24" s="58">
        <v>10</v>
      </c>
      <c r="J24" s="96">
        <f t="shared" si="1"/>
        <v>0</v>
      </c>
      <c r="K24" s="152"/>
    </row>
    <row r="25" spans="2:11" ht="18.75" customHeight="1" x14ac:dyDescent="0.3">
      <c r="B25" s="151"/>
      <c r="C25" s="54" t="s">
        <v>36</v>
      </c>
      <c r="D25" s="54"/>
      <c r="E25" s="54"/>
      <c r="F25" s="55" t="s">
        <v>22</v>
      </c>
      <c r="G25" s="56"/>
      <c r="H25" s="57">
        <v>5</v>
      </c>
      <c r="I25" s="58">
        <v>0</v>
      </c>
      <c r="J25" s="96">
        <f t="shared" si="1"/>
        <v>0</v>
      </c>
      <c r="K25" s="152"/>
    </row>
    <row r="26" spans="2:11" ht="18.75" customHeight="1" x14ac:dyDescent="0.3">
      <c r="B26" s="151"/>
      <c r="C26" s="54" t="s">
        <v>63</v>
      </c>
      <c r="D26" s="54"/>
      <c r="E26" s="54"/>
      <c r="F26" s="55" t="s">
        <v>22</v>
      </c>
      <c r="G26" s="56"/>
      <c r="H26" s="57">
        <v>0</v>
      </c>
      <c r="I26" s="58">
        <v>0</v>
      </c>
      <c r="J26" s="96">
        <f t="shared" si="1"/>
        <v>0</v>
      </c>
      <c r="K26" s="152"/>
    </row>
    <row r="27" spans="2:11" ht="18.75" customHeight="1" x14ac:dyDescent="0.3">
      <c r="B27" s="151"/>
      <c r="C27" s="54" t="s">
        <v>64</v>
      </c>
      <c r="D27" s="54"/>
      <c r="E27" s="54"/>
      <c r="F27" s="55" t="s">
        <v>22</v>
      </c>
      <c r="G27" s="56"/>
      <c r="H27" s="57">
        <v>0</v>
      </c>
      <c r="I27" s="58">
        <v>8</v>
      </c>
      <c r="J27" s="96">
        <f t="shared" si="1"/>
        <v>0</v>
      </c>
      <c r="K27" s="152"/>
    </row>
    <row r="28" spans="2:11" ht="18.75" customHeight="1" x14ac:dyDescent="0.3">
      <c r="B28" s="151"/>
      <c r="C28" s="54" t="s">
        <v>21</v>
      </c>
      <c r="D28" s="54"/>
      <c r="E28" s="54"/>
      <c r="F28" s="55" t="s">
        <v>22</v>
      </c>
      <c r="G28" s="56"/>
      <c r="H28" s="57">
        <v>5</v>
      </c>
      <c r="I28" s="58">
        <v>10</v>
      </c>
      <c r="J28" s="96">
        <f t="shared" si="1"/>
        <v>50</v>
      </c>
      <c r="K28" s="152"/>
    </row>
    <row r="29" spans="2:11" ht="18.75" customHeight="1" x14ac:dyDescent="0.3">
      <c r="B29" s="151"/>
      <c r="C29" s="54" t="s">
        <v>37</v>
      </c>
      <c r="D29" s="54"/>
      <c r="E29" s="54"/>
      <c r="F29" s="55" t="s">
        <v>22</v>
      </c>
      <c r="G29" s="56"/>
      <c r="H29" s="57">
        <v>1</v>
      </c>
      <c r="I29" s="58">
        <v>200</v>
      </c>
      <c r="J29" s="96">
        <f t="shared" si="1"/>
        <v>200</v>
      </c>
      <c r="K29" s="152"/>
    </row>
    <row r="30" spans="2:11" ht="15" thickBot="1" x14ac:dyDescent="0.35">
      <c r="B30" s="151"/>
      <c r="C30" s="54" t="s">
        <v>38</v>
      </c>
      <c r="D30" s="54"/>
      <c r="E30" s="54"/>
      <c r="F30" s="60" t="s">
        <v>22</v>
      </c>
      <c r="G30" s="61"/>
      <c r="H30" s="101">
        <v>1</v>
      </c>
      <c r="I30" s="63">
        <v>100</v>
      </c>
      <c r="J30" s="96">
        <f t="shared" si="1"/>
        <v>100</v>
      </c>
      <c r="K30" s="153"/>
    </row>
    <row r="31" spans="2:11" ht="18.600000000000001" thickTop="1" thickBot="1" x14ac:dyDescent="0.4">
      <c r="B31" s="154"/>
      <c r="C31" s="155"/>
      <c r="D31" s="156"/>
      <c r="E31" s="156"/>
      <c r="F31" s="156"/>
      <c r="G31" s="156"/>
      <c r="H31" s="156"/>
      <c r="I31" s="157" t="s">
        <v>17</v>
      </c>
      <c r="J31" s="158">
        <f>SUM(J15:J30)</f>
        <v>2230</v>
      </c>
      <c r="K31" s="159"/>
    </row>
    <row r="32" spans="2:11" ht="17.399999999999999" x14ac:dyDescent="0.35">
      <c r="B32" s="166"/>
      <c r="C32" s="167"/>
      <c r="D32" s="166"/>
      <c r="E32" s="166"/>
      <c r="F32" s="166"/>
      <c r="G32" s="166"/>
      <c r="H32" s="166"/>
      <c r="I32" s="168" t="s">
        <v>92</v>
      </c>
      <c r="J32" s="169">
        <f>J31*2</f>
        <v>4460</v>
      </c>
      <c r="K32" s="166"/>
    </row>
    <row r="34" spans="2:11" ht="15" thickBot="1" x14ac:dyDescent="0.35">
      <c r="B34" s="122"/>
      <c r="C34" s="122"/>
      <c r="D34" s="122"/>
      <c r="E34" s="122"/>
      <c r="F34" s="122"/>
      <c r="G34" s="122"/>
      <c r="H34" s="122"/>
      <c r="I34" s="122"/>
      <c r="J34" s="122"/>
      <c r="K34" s="122"/>
    </row>
    <row r="35" spans="2:11" ht="22.8" customHeight="1" x14ac:dyDescent="0.3">
      <c r="B35" s="241" t="s">
        <v>90</v>
      </c>
      <c r="C35" s="242"/>
      <c r="D35" s="242"/>
      <c r="E35" s="242" t="s">
        <v>57</v>
      </c>
      <c r="F35" s="242"/>
      <c r="G35" s="242"/>
      <c r="H35" s="242"/>
      <c r="I35" s="242"/>
      <c r="J35" s="242"/>
      <c r="K35" s="243"/>
    </row>
    <row r="36" spans="2:11" ht="16.8" customHeight="1" x14ac:dyDescent="0.3">
      <c r="B36" s="127"/>
      <c r="C36" s="128" t="s">
        <v>15</v>
      </c>
      <c r="D36" s="129"/>
      <c r="E36" s="129"/>
      <c r="F36" s="130"/>
      <c r="G36" s="131"/>
      <c r="H36" s="131"/>
      <c r="I36" s="132"/>
      <c r="J36" s="132"/>
      <c r="K36" s="133"/>
    </row>
    <row r="37" spans="2:11" ht="17.399999999999999" customHeight="1" thickBot="1" x14ac:dyDescent="0.35">
      <c r="B37" s="127"/>
      <c r="C37" s="105"/>
      <c r="D37" s="129"/>
      <c r="E37" s="129"/>
      <c r="F37" s="134" t="s">
        <v>16</v>
      </c>
      <c r="G37" s="123">
        <f>H37/$C$8</f>
        <v>0</v>
      </c>
      <c r="H37" s="126">
        <f>J47+J48+J49+J50</f>
        <v>0</v>
      </c>
      <c r="I37" s="132"/>
      <c r="J37" s="132"/>
      <c r="K37" s="133"/>
    </row>
    <row r="38" spans="2:11" ht="18.600000000000001" customHeight="1" thickTop="1" thickBot="1" x14ac:dyDescent="0.35">
      <c r="B38" s="127"/>
      <c r="C38" s="135" t="s">
        <v>17</v>
      </c>
      <c r="D38" s="129"/>
      <c r="E38" s="129"/>
      <c r="F38" s="134" t="s">
        <v>18</v>
      </c>
      <c r="G38" s="124">
        <f>H38/$C$8</f>
        <v>0</v>
      </c>
      <c r="H38" s="126">
        <f>J51</f>
        <v>0</v>
      </c>
      <c r="I38" s="237">
        <f>C39</f>
        <v>0</v>
      </c>
      <c r="J38" s="237"/>
      <c r="K38" s="238"/>
    </row>
    <row r="39" spans="2:11" ht="19.2" customHeight="1" thickTop="1" thickBot="1" x14ac:dyDescent="0.35">
      <c r="B39" s="127"/>
      <c r="C39" s="160">
        <f>J62</f>
        <v>0</v>
      </c>
      <c r="D39" s="129"/>
      <c r="E39" s="129"/>
      <c r="F39" s="134" t="s">
        <v>19</v>
      </c>
      <c r="G39" s="124">
        <f t="shared" ref="G39:G40" si="2">H39/$C$8</f>
        <v>0</v>
      </c>
      <c r="H39" s="126">
        <f>J52+J53+J54+J55</f>
        <v>0</v>
      </c>
      <c r="I39" s="237"/>
      <c r="J39" s="237"/>
      <c r="K39" s="238"/>
    </row>
    <row r="40" spans="2:11" ht="16.8" customHeight="1" thickTop="1" thickBot="1" x14ac:dyDescent="0.35">
      <c r="B40" s="127"/>
      <c r="C40" s="128" t="s">
        <v>20</v>
      </c>
      <c r="D40" s="129"/>
      <c r="E40" s="129"/>
      <c r="F40" s="134" t="s">
        <v>21</v>
      </c>
      <c r="G40" s="125">
        <f t="shared" si="2"/>
        <v>0</v>
      </c>
      <c r="H40" s="126">
        <f>J59</f>
        <v>0</v>
      </c>
      <c r="I40" s="132"/>
      <c r="J40" s="132"/>
      <c r="K40" s="133"/>
    </row>
    <row r="41" spans="2:11" ht="19.2" customHeight="1" thickTop="1" thickBot="1" x14ac:dyDescent="0.35">
      <c r="B41" s="127"/>
      <c r="C41" s="137">
        <f>C37-C39</f>
        <v>0</v>
      </c>
      <c r="D41" s="129"/>
      <c r="E41" s="129"/>
      <c r="F41" s="134" t="s">
        <v>22</v>
      </c>
      <c r="G41" s="125">
        <f>H41/$C$8</f>
        <v>0</v>
      </c>
      <c r="H41" s="126">
        <f>J56+J57+J58+J60+J61</f>
        <v>0</v>
      </c>
      <c r="I41" s="132"/>
      <c r="J41" s="132"/>
      <c r="K41" s="133"/>
    </row>
    <row r="42" spans="2:11" ht="15" thickTop="1" x14ac:dyDescent="0.3">
      <c r="B42" s="127"/>
      <c r="C42" s="129"/>
      <c r="D42" s="129"/>
      <c r="E42" s="129"/>
      <c r="F42" s="130"/>
      <c r="G42" s="130"/>
      <c r="H42" s="130"/>
      <c r="I42" s="132"/>
      <c r="J42" s="132"/>
      <c r="K42" s="133"/>
    </row>
    <row r="43" spans="2:11" x14ac:dyDescent="0.3">
      <c r="B43" s="244"/>
      <c r="C43" s="245"/>
      <c r="D43" s="245"/>
      <c r="E43" s="245"/>
      <c r="F43" s="245"/>
      <c r="G43" s="245"/>
      <c r="H43" s="245"/>
      <c r="I43" s="246"/>
      <c r="J43" s="246"/>
      <c r="K43" s="247"/>
    </row>
    <row r="44" spans="2:11" x14ac:dyDescent="0.3">
      <c r="B44" s="138"/>
      <c r="C44" s="132"/>
      <c r="D44" s="132"/>
      <c r="E44" s="132"/>
      <c r="F44" s="132"/>
      <c r="G44" s="132"/>
      <c r="H44" s="132"/>
      <c r="I44" s="132"/>
      <c r="J44" s="132"/>
      <c r="K44" s="133"/>
    </row>
    <row r="45" spans="2:11" x14ac:dyDescent="0.3">
      <c r="B45" s="165"/>
      <c r="C45" s="161"/>
      <c r="D45" s="162"/>
      <c r="E45" s="162"/>
      <c r="F45" s="163">
        <v>3</v>
      </c>
      <c r="G45" s="162"/>
      <c r="H45" s="162"/>
      <c r="I45" s="162"/>
      <c r="J45" s="162"/>
      <c r="K45" s="164"/>
    </row>
    <row r="46" spans="2:11" x14ac:dyDescent="0.3">
      <c r="B46" s="239" t="s">
        <v>23</v>
      </c>
      <c r="C46" s="240"/>
      <c r="D46" s="240"/>
      <c r="E46" s="240"/>
      <c r="F46" s="144" t="s">
        <v>24</v>
      </c>
      <c r="G46" s="144"/>
      <c r="H46" s="145" t="s">
        <v>25</v>
      </c>
      <c r="I46" s="146" t="s">
        <v>59</v>
      </c>
      <c r="J46" s="147" t="s">
        <v>26</v>
      </c>
      <c r="K46" s="148"/>
    </row>
    <row r="47" spans="2:11" x14ac:dyDescent="0.3">
      <c r="B47" s="149"/>
      <c r="C47" s="47" t="s">
        <v>27</v>
      </c>
      <c r="D47" s="47"/>
      <c r="E47" s="47"/>
      <c r="F47" s="48" t="s">
        <v>16</v>
      </c>
      <c r="G47" s="49"/>
      <c r="H47" s="50">
        <v>1</v>
      </c>
      <c r="I47" s="51">
        <v>0</v>
      </c>
      <c r="J47" s="96">
        <f>IF(ISBLANK(I47),0,IF(ISBLANK(H47),I47,H47*I47))</f>
        <v>0</v>
      </c>
      <c r="K47" s="150"/>
    </row>
    <row r="48" spans="2:11" x14ac:dyDescent="0.3">
      <c r="B48" s="151"/>
      <c r="C48" s="54" t="s">
        <v>28</v>
      </c>
      <c r="D48" s="54"/>
      <c r="E48" s="54"/>
      <c r="F48" s="55" t="s">
        <v>16</v>
      </c>
      <c r="G48" s="56"/>
      <c r="H48" s="57">
        <v>5</v>
      </c>
      <c r="I48" s="58">
        <v>0</v>
      </c>
      <c r="J48" s="96">
        <f t="shared" ref="J48" si="3">IF(ISBLANK(I48),0,IF(ISBLANK(H48),I48,H48*I48))</f>
        <v>0</v>
      </c>
      <c r="K48" s="152"/>
    </row>
    <row r="49" spans="2:11" x14ac:dyDescent="0.3">
      <c r="B49" s="151"/>
      <c r="C49" s="54" t="s">
        <v>29</v>
      </c>
      <c r="D49" s="54"/>
      <c r="E49" s="54"/>
      <c r="F49" s="55" t="s">
        <v>16</v>
      </c>
      <c r="G49" s="56"/>
      <c r="H49" s="57">
        <v>1</v>
      </c>
      <c r="I49" s="58">
        <v>0</v>
      </c>
      <c r="J49" s="96">
        <f>IF(ISBLANK(I49),0,IF(ISBLANK(H49),I49,H49*I49))</f>
        <v>0</v>
      </c>
      <c r="K49" s="152"/>
    </row>
    <row r="50" spans="2:11" x14ac:dyDescent="0.3">
      <c r="B50" s="151"/>
      <c r="C50" s="54" t="s">
        <v>30</v>
      </c>
      <c r="D50" s="54"/>
      <c r="E50" s="54"/>
      <c r="F50" s="55" t="s">
        <v>16</v>
      </c>
      <c r="G50" s="56"/>
      <c r="H50" s="57">
        <v>0</v>
      </c>
      <c r="I50" s="58">
        <v>0</v>
      </c>
      <c r="J50" s="96">
        <f>IF(ISBLANK(I50),0,IF(ISBLANK(H50),I50,H50*I50))</f>
        <v>0</v>
      </c>
      <c r="K50" s="152"/>
    </row>
    <row r="51" spans="2:11" x14ac:dyDescent="0.3">
      <c r="B51" s="151"/>
      <c r="C51" s="54" t="s">
        <v>31</v>
      </c>
      <c r="D51" s="54"/>
      <c r="E51" s="54"/>
      <c r="F51" s="55" t="s">
        <v>18</v>
      </c>
      <c r="G51" s="56"/>
      <c r="H51" s="57">
        <v>4</v>
      </c>
      <c r="I51" s="58">
        <v>0</v>
      </c>
      <c r="J51" s="96">
        <f t="shared" ref="J51:J59" si="4">IF(ISBLANK(I51),0,IF(ISBLANK(H51),I51,H51*I51))</f>
        <v>0</v>
      </c>
      <c r="K51" s="152"/>
    </row>
    <row r="52" spans="2:11" x14ac:dyDescent="0.3">
      <c r="B52" s="151"/>
      <c r="C52" s="54" t="s">
        <v>32</v>
      </c>
      <c r="D52" s="54"/>
      <c r="E52" s="54"/>
      <c r="F52" s="55" t="s">
        <v>19</v>
      </c>
      <c r="G52" s="56"/>
      <c r="H52" s="57">
        <v>0</v>
      </c>
      <c r="I52" s="58">
        <v>0</v>
      </c>
      <c r="J52" s="96">
        <f t="shared" si="4"/>
        <v>0</v>
      </c>
      <c r="K52" s="152"/>
    </row>
    <row r="53" spans="2:11" x14ac:dyDescent="0.3">
      <c r="B53" s="151"/>
      <c r="C53" s="54" t="s">
        <v>33</v>
      </c>
      <c r="D53" s="54"/>
      <c r="E53" s="54"/>
      <c r="F53" s="55" t="s">
        <v>19</v>
      </c>
      <c r="G53" s="56"/>
      <c r="H53" s="57">
        <v>4</v>
      </c>
      <c r="I53" s="58">
        <v>0</v>
      </c>
      <c r="J53" s="96">
        <f t="shared" si="4"/>
        <v>0</v>
      </c>
      <c r="K53" s="152"/>
    </row>
    <row r="54" spans="2:11" x14ac:dyDescent="0.3">
      <c r="B54" s="151"/>
      <c r="C54" s="54" t="s">
        <v>34</v>
      </c>
      <c r="D54" s="54"/>
      <c r="E54" s="54"/>
      <c r="F54" s="55" t="s">
        <v>19</v>
      </c>
      <c r="G54" s="56"/>
      <c r="H54" s="57">
        <v>4</v>
      </c>
      <c r="I54" s="58">
        <v>0</v>
      </c>
      <c r="J54" s="96">
        <f t="shared" si="4"/>
        <v>0</v>
      </c>
      <c r="K54" s="152"/>
    </row>
    <row r="55" spans="2:11" x14ac:dyDescent="0.3">
      <c r="B55" s="151"/>
      <c r="C55" s="54" t="s">
        <v>35</v>
      </c>
      <c r="D55" s="54"/>
      <c r="E55" s="54"/>
      <c r="F55" s="55" t="s">
        <v>19</v>
      </c>
      <c r="G55" s="56"/>
      <c r="H55" s="57">
        <v>0</v>
      </c>
      <c r="I55" s="58">
        <v>0</v>
      </c>
      <c r="J55" s="96">
        <f t="shared" si="4"/>
        <v>0</v>
      </c>
      <c r="K55" s="152"/>
    </row>
    <row r="56" spans="2:11" x14ac:dyDescent="0.3">
      <c r="B56" s="151"/>
      <c r="C56" s="54" t="s">
        <v>36</v>
      </c>
      <c r="D56" s="54"/>
      <c r="E56" s="54"/>
      <c r="F56" s="55" t="s">
        <v>22</v>
      </c>
      <c r="G56" s="56"/>
      <c r="H56" s="57">
        <v>5</v>
      </c>
      <c r="I56" s="58">
        <v>0</v>
      </c>
      <c r="J56" s="96">
        <f t="shared" si="4"/>
        <v>0</v>
      </c>
      <c r="K56" s="152"/>
    </row>
    <row r="57" spans="2:11" x14ac:dyDescent="0.3">
      <c r="B57" s="151"/>
      <c r="C57" s="54" t="s">
        <v>63</v>
      </c>
      <c r="D57" s="54"/>
      <c r="E57" s="54"/>
      <c r="F57" s="55" t="s">
        <v>22</v>
      </c>
      <c r="G57" s="56"/>
      <c r="H57" s="57">
        <v>0</v>
      </c>
      <c r="I57" s="58">
        <v>0</v>
      </c>
      <c r="J57" s="96">
        <f t="shared" si="4"/>
        <v>0</v>
      </c>
      <c r="K57" s="152"/>
    </row>
    <row r="58" spans="2:11" x14ac:dyDescent="0.3">
      <c r="B58" s="151"/>
      <c r="C58" s="54" t="s">
        <v>64</v>
      </c>
      <c r="D58" s="54"/>
      <c r="E58" s="54"/>
      <c r="F58" s="55" t="s">
        <v>22</v>
      </c>
      <c r="G58" s="56"/>
      <c r="H58" s="57">
        <v>0</v>
      </c>
      <c r="I58" s="58">
        <v>0</v>
      </c>
      <c r="J58" s="96">
        <f t="shared" si="4"/>
        <v>0</v>
      </c>
      <c r="K58" s="152"/>
    </row>
    <row r="59" spans="2:11" x14ac:dyDescent="0.3">
      <c r="B59" s="151"/>
      <c r="C59" s="54" t="s">
        <v>21</v>
      </c>
      <c r="D59" s="54"/>
      <c r="E59" s="54"/>
      <c r="F59" s="55" t="s">
        <v>22</v>
      </c>
      <c r="G59" s="56"/>
      <c r="H59" s="57">
        <v>5</v>
      </c>
      <c r="I59" s="58">
        <v>0</v>
      </c>
      <c r="J59" s="96">
        <f t="shared" si="4"/>
        <v>0</v>
      </c>
      <c r="K59" s="152"/>
    </row>
    <row r="60" spans="2:11" x14ac:dyDescent="0.3">
      <c r="B60" s="151"/>
      <c r="C60" s="54" t="s">
        <v>37</v>
      </c>
      <c r="D60" s="54"/>
      <c r="E60" s="54"/>
      <c r="F60" s="55" t="s">
        <v>22</v>
      </c>
      <c r="G60" s="56"/>
      <c r="H60" s="57">
        <v>1</v>
      </c>
      <c r="I60" s="58">
        <v>0</v>
      </c>
      <c r="J60" s="96">
        <f>I60*H60</f>
        <v>0</v>
      </c>
      <c r="K60" s="152"/>
    </row>
    <row r="61" spans="2:11" ht="19.8" customHeight="1" thickBot="1" x14ac:dyDescent="0.35">
      <c r="B61" s="151"/>
      <c r="C61" s="54" t="s">
        <v>38</v>
      </c>
      <c r="D61" s="54"/>
      <c r="E61" s="54"/>
      <c r="F61" s="55" t="s">
        <v>22</v>
      </c>
      <c r="G61" s="61"/>
      <c r="H61" s="101">
        <v>1</v>
      </c>
      <c r="I61" s="63">
        <v>0</v>
      </c>
      <c r="J61" s="96">
        <f t="shared" ref="J61" si="5">IF(ISBLANK(I61),0,IF(ISBLANK(H61),I61,H61*I61))</f>
        <v>0</v>
      </c>
      <c r="K61" s="153"/>
    </row>
    <row r="62" spans="2:11" ht="18.600000000000001" thickTop="1" thickBot="1" x14ac:dyDescent="0.4">
      <c r="B62" s="154"/>
      <c r="C62" s="155"/>
      <c r="D62" s="156"/>
      <c r="E62" s="156"/>
      <c r="F62" s="156"/>
      <c r="G62" s="156"/>
      <c r="H62" s="156"/>
      <c r="I62" s="157" t="s">
        <v>17</v>
      </c>
      <c r="J62" s="158">
        <f>SUM(J46:J61)</f>
        <v>0</v>
      </c>
      <c r="K62" s="159"/>
    </row>
  </sheetData>
  <mergeCells count="16">
    <mergeCell ref="I38:K39"/>
    <mergeCell ref="B43:H43"/>
    <mergeCell ref="I43:K43"/>
    <mergeCell ref="B46:E46"/>
    <mergeCell ref="M11:P13"/>
    <mergeCell ref="B12:H12"/>
    <mergeCell ref="I12:K12"/>
    <mergeCell ref="B15:E15"/>
    <mergeCell ref="B35:D35"/>
    <mergeCell ref="E35:K35"/>
    <mergeCell ref="B1:F1"/>
    <mergeCell ref="B2:G3"/>
    <mergeCell ref="B4:D4"/>
    <mergeCell ref="E4:K4"/>
    <mergeCell ref="M6:P8"/>
    <mergeCell ref="I7:K8"/>
  </mergeCells>
  <dataValidations count="1">
    <dataValidation type="list" allowBlank="1" showInputMessage="1" showErrorMessage="1" sqref="F16:F30 F47:F61" xr:uid="{4D94DBBD-50C3-4EE3-AE63-2D719B66156D}">
      <formula1>$F$6:$F$10</formula1>
    </dataValidation>
  </dataValidations>
  <hyperlinks>
    <hyperlink ref="J1" r:id="rId1" location="'General '!A1" xr:uid="{31845EA9-2EFF-4A27-A934-F97F18BBA642}"/>
    <hyperlink ref="L1" r:id="rId2" location="'Budget  Summary'!A1" xr:uid="{BF314728-0873-4581-8C87-76557FA6A4D6}"/>
    <hyperlink ref="M11:P13" r:id="rId3" location="'Yasser Q1'!A1" display="EXPENSES STUDY" xr:uid="{69AA363A-45AE-4200-AF30-105F10AA2FE7}"/>
  </hyperlinks>
  <pageMargins left="0.7" right="0.7" top="0.75" bottom="0.75" header="0.3" footer="0.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C1219E-40C3-401A-856D-00082E85E2B8}">
  <dimension ref="B1:P62"/>
  <sheetViews>
    <sheetView workbookViewId="0">
      <selection sqref="A1:XFD1048576"/>
    </sheetView>
  </sheetViews>
  <sheetFormatPr defaultColWidth="9.109375" defaultRowHeight="14.4" x14ac:dyDescent="0.3"/>
  <cols>
    <col min="1" max="1" width="2.88671875" style="85" customWidth="1"/>
    <col min="2" max="2" width="2.109375" style="85" customWidth="1"/>
    <col min="3" max="3" width="23.88671875" style="85" customWidth="1"/>
    <col min="4" max="5" width="2.109375" style="85" customWidth="1"/>
    <col min="6" max="6" width="18.6640625" style="85" bestFit="1" customWidth="1"/>
    <col min="7" max="7" width="7.88671875" style="85" customWidth="1"/>
    <col min="8" max="8" width="12.88671875" style="85" customWidth="1"/>
    <col min="9" max="9" width="16.5546875" style="85" customWidth="1"/>
    <col min="10" max="10" width="22" style="85" bestFit="1" customWidth="1"/>
    <col min="11" max="11" width="2.109375" style="85" customWidth="1"/>
    <col min="12" max="12" width="25.109375" style="85" bestFit="1" customWidth="1"/>
    <col min="13" max="16384" width="9.109375" style="85"/>
  </cols>
  <sheetData>
    <row r="1" spans="2:16" s="22" customFormat="1" ht="19.8" x14ac:dyDescent="0.3">
      <c r="B1" s="233"/>
      <c r="C1" s="233"/>
      <c r="D1" s="233"/>
      <c r="E1" s="233"/>
      <c r="F1" s="233"/>
      <c r="J1" s="20" t="s">
        <v>39</v>
      </c>
      <c r="K1" s="71"/>
      <c r="L1" s="3" t="s">
        <v>0</v>
      </c>
    </row>
    <row r="2" spans="2:16" s="22" customFormat="1" ht="27" customHeight="1" x14ac:dyDescent="0.3">
      <c r="B2" s="213" t="s">
        <v>116</v>
      </c>
      <c r="C2" s="213"/>
      <c r="D2" s="213"/>
      <c r="E2" s="213"/>
      <c r="F2" s="213"/>
      <c r="G2" s="213"/>
      <c r="J2" s="104"/>
    </row>
    <row r="3" spans="2:16" s="22" customFormat="1" ht="22.8" customHeight="1" thickBot="1" x14ac:dyDescent="0.35">
      <c r="B3" s="213"/>
      <c r="C3" s="213"/>
      <c r="D3" s="213"/>
      <c r="E3" s="213"/>
      <c r="F3" s="213"/>
      <c r="G3" s="213"/>
      <c r="J3" s="104"/>
    </row>
    <row r="4" spans="2:16" s="22" customFormat="1" ht="27" customHeight="1" x14ac:dyDescent="0.3">
      <c r="B4" s="234" t="s">
        <v>89</v>
      </c>
      <c r="C4" s="235"/>
      <c r="D4" s="235"/>
      <c r="E4" s="235" t="s">
        <v>57</v>
      </c>
      <c r="F4" s="235"/>
      <c r="G4" s="235"/>
      <c r="H4" s="235"/>
      <c r="I4" s="235"/>
      <c r="J4" s="235"/>
      <c r="K4" s="236"/>
    </row>
    <row r="5" spans="2:16" s="22" customFormat="1" ht="22.5" customHeight="1" x14ac:dyDescent="0.3">
      <c r="B5" s="127"/>
      <c r="C5" s="128" t="s">
        <v>15</v>
      </c>
      <c r="D5" s="129"/>
      <c r="E5" s="129"/>
      <c r="F5" s="130"/>
      <c r="G5" s="131"/>
      <c r="H5" s="131"/>
      <c r="I5" s="132"/>
      <c r="J5" s="132"/>
      <c r="K5" s="133"/>
    </row>
    <row r="6" spans="2:16" s="22" customFormat="1" ht="16.8" thickBot="1" x14ac:dyDescent="0.35">
      <c r="B6" s="127"/>
      <c r="C6" s="105">
        <f>J32</f>
        <v>4460</v>
      </c>
      <c r="D6" s="129"/>
      <c r="E6" s="129"/>
      <c r="F6" s="134" t="s">
        <v>16</v>
      </c>
      <c r="G6" s="123">
        <f>H6/$C$8</f>
        <v>0.44843049327354262</v>
      </c>
      <c r="H6" s="126">
        <f>J16+J17+J18+J19</f>
        <v>1000</v>
      </c>
      <c r="I6" s="132"/>
      <c r="J6" s="132"/>
      <c r="K6" s="133"/>
      <c r="M6" s="216" t="s">
        <v>88</v>
      </c>
      <c r="N6" s="216"/>
      <c r="O6" s="216"/>
      <c r="P6" s="216"/>
    </row>
    <row r="7" spans="2:16" s="22" customFormat="1" ht="15.6" thickTop="1" thickBot="1" x14ac:dyDescent="0.35">
      <c r="B7" s="127"/>
      <c r="C7" s="135" t="s">
        <v>17</v>
      </c>
      <c r="D7" s="129"/>
      <c r="E7" s="129"/>
      <c r="F7" s="134" t="s">
        <v>18</v>
      </c>
      <c r="G7" s="124">
        <f>H7/$C$8</f>
        <v>0.21524663677130046</v>
      </c>
      <c r="H7" s="126">
        <f>J20</f>
        <v>480</v>
      </c>
      <c r="I7" s="237">
        <f>C8</f>
        <v>2230</v>
      </c>
      <c r="J7" s="237"/>
      <c r="K7" s="238"/>
      <c r="M7" s="216"/>
      <c r="N7" s="216"/>
      <c r="O7" s="216"/>
      <c r="P7" s="216"/>
    </row>
    <row r="8" spans="2:16" s="22" customFormat="1" ht="17.399999999999999" thickTop="1" thickBot="1" x14ac:dyDescent="0.35">
      <c r="B8" s="127"/>
      <c r="C8" s="136">
        <f>J31</f>
        <v>2230</v>
      </c>
      <c r="D8" s="129"/>
      <c r="E8" s="129"/>
      <c r="F8" s="134" t="s">
        <v>19</v>
      </c>
      <c r="G8" s="124">
        <f t="shared" ref="G8:G9" si="0">H8/$C$8</f>
        <v>0.17937219730941703</v>
      </c>
      <c r="H8" s="126">
        <f>J21+J22+J23+J24</f>
        <v>400</v>
      </c>
      <c r="I8" s="237"/>
      <c r="J8" s="237"/>
      <c r="K8" s="238"/>
      <c r="M8" s="216"/>
      <c r="N8" s="216"/>
      <c r="O8" s="216"/>
      <c r="P8" s="216"/>
    </row>
    <row r="9" spans="2:16" s="22" customFormat="1" ht="15.6" thickTop="1" thickBot="1" x14ac:dyDescent="0.35">
      <c r="B9" s="127"/>
      <c r="C9" s="128" t="s">
        <v>20</v>
      </c>
      <c r="D9" s="129"/>
      <c r="E9" s="129"/>
      <c r="F9" s="134" t="s">
        <v>21</v>
      </c>
      <c r="G9" s="125">
        <f t="shared" si="0"/>
        <v>2.2421524663677129E-2</v>
      </c>
      <c r="H9" s="126">
        <f>J28</f>
        <v>50</v>
      </c>
      <c r="I9" s="132"/>
      <c r="J9" s="132"/>
      <c r="K9" s="133"/>
    </row>
    <row r="10" spans="2:16" s="22" customFormat="1" ht="17.399999999999999" thickTop="1" thickBot="1" x14ac:dyDescent="0.35">
      <c r="B10" s="127"/>
      <c r="C10" s="137">
        <f>C6-C8</f>
        <v>2230</v>
      </c>
      <c r="D10" s="129"/>
      <c r="E10" s="129"/>
      <c r="F10" s="134" t="s">
        <v>22</v>
      </c>
      <c r="G10" s="125">
        <f>H10/$C$8</f>
        <v>0.13452914798206278</v>
      </c>
      <c r="H10" s="126">
        <f>J25+J26+J27+J29+J30</f>
        <v>300</v>
      </c>
      <c r="I10" s="132"/>
      <c r="J10" s="132"/>
      <c r="K10" s="133"/>
    </row>
    <row r="11" spans="2:16" s="22" customFormat="1" ht="18.75" customHeight="1" thickTop="1" x14ac:dyDescent="0.3">
      <c r="B11" s="127"/>
      <c r="C11" s="129"/>
      <c r="D11" s="129"/>
      <c r="E11" s="129"/>
      <c r="F11" s="130"/>
      <c r="G11" s="130"/>
      <c r="H11" s="130"/>
      <c r="I11" s="132"/>
      <c r="J11" s="132"/>
      <c r="K11" s="133"/>
      <c r="M11" s="251" t="s">
        <v>103</v>
      </c>
      <c r="N11" s="251"/>
      <c r="O11" s="251"/>
      <c r="P11" s="251"/>
    </row>
    <row r="12" spans="2:16" s="22" customFormat="1" ht="15.75" customHeight="1" x14ac:dyDescent="0.3">
      <c r="B12" s="244"/>
      <c r="C12" s="245"/>
      <c r="D12" s="245"/>
      <c r="E12" s="245"/>
      <c r="F12" s="245"/>
      <c r="G12" s="245"/>
      <c r="H12" s="245"/>
      <c r="I12" s="246"/>
      <c r="J12" s="246"/>
      <c r="K12" s="247"/>
      <c r="M12" s="251"/>
      <c r="N12" s="251"/>
      <c r="O12" s="251"/>
      <c r="P12" s="251"/>
    </row>
    <row r="13" spans="2:16" s="22" customFormat="1" x14ac:dyDescent="0.3">
      <c r="B13" s="138"/>
      <c r="C13" s="132"/>
      <c r="D13" s="132"/>
      <c r="E13" s="132"/>
      <c r="F13" s="132"/>
      <c r="G13" s="132"/>
      <c r="H13" s="132"/>
      <c r="I13" s="132"/>
      <c r="J13" s="132"/>
      <c r="K13" s="133"/>
      <c r="M13" s="251"/>
      <c r="N13" s="251"/>
      <c r="O13" s="251"/>
      <c r="P13" s="251"/>
    </row>
    <row r="14" spans="2:16" s="22" customFormat="1" ht="22.5" customHeight="1" x14ac:dyDescent="0.3">
      <c r="B14" s="139"/>
      <c r="C14" s="140"/>
      <c r="D14" s="141"/>
      <c r="E14" s="141"/>
      <c r="F14" s="142">
        <v>3</v>
      </c>
      <c r="G14" s="141"/>
      <c r="H14" s="141"/>
      <c r="I14" s="141"/>
      <c r="J14" s="141"/>
      <c r="K14" s="143"/>
    </row>
    <row r="15" spans="2:16" ht="22.5" customHeight="1" x14ac:dyDescent="0.3">
      <c r="B15" s="239" t="s">
        <v>23</v>
      </c>
      <c r="C15" s="240"/>
      <c r="D15" s="240"/>
      <c r="E15" s="240"/>
      <c r="F15" s="144" t="s">
        <v>24</v>
      </c>
      <c r="G15" s="144"/>
      <c r="H15" s="145" t="s">
        <v>25</v>
      </c>
      <c r="I15" s="146" t="s">
        <v>59</v>
      </c>
      <c r="J15" s="147" t="s">
        <v>26</v>
      </c>
      <c r="K15" s="148"/>
    </row>
    <row r="16" spans="2:16" ht="18.75" customHeight="1" x14ac:dyDescent="0.3">
      <c r="B16" s="149"/>
      <c r="C16" s="47" t="s">
        <v>27</v>
      </c>
      <c r="D16" s="47"/>
      <c r="E16" s="47"/>
      <c r="F16" s="48" t="s">
        <v>16</v>
      </c>
      <c r="G16" s="49"/>
      <c r="H16" s="50">
        <v>1</v>
      </c>
      <c r="I16" s="51">
        <v>900</v>
      </c>
      <c r="J16" s="96">
        <f>I16*H16</f>
        <v>900</v>
      </c>
      <c r="K16" s="150"/>
    </row>
    <row r="17" spans="2:11" ht="18.75" customHeight="1" x14ac:dyDescent="0.3">
      <c r="B17" s="151"/>
      <c r="C17" s="54" t="s">
        <v>28</v>
      </c>
      <c r="D17" s="54"/>
      <c r="E17" s="54"/>
      <c r="F17" s="55" t="s">
        <v>16</v>
      </c>
      <c r="G17" s="56"/>
      <c r="H17" s="57">
        <v>1</v>
      </c>
      <c r="I17" s="58">
        <v>100</v>
      </c>
      <c r="J17" s="96">
        <f t="shared" ref="J17:J30" si="1">I17*H17</f>
        <v>100</v>
      </c>
      <c r="K17" s="152"/>
    </row>
    <row r="18" spans="2:11" ht="18.75" customHeight="1" x14ac:dyDescent="0.3">
      <c r="B18" s="151"/>
      <c r="C18" s="54" t="s">
        <v>29</v>
      </c>
      <c r="D18" s="54"/>
      <c r="E18" s="54"/>
      <c r="F18" s="55" t="s">
        <v>16</v>
      </c>
      <c r="G18" s="56"/>
      <c r="H18" s="57">
        <v>1</v>
      </c>
      <c r="I18" s="58">
        <v>0</v>
      </c>
      <c r="J18" s="96">
        <f t="shared" si="1"/>
        <v>0</v>
      </c>
      <c r="K18" s="152"/>
    </row>
    <row r="19" spans="2:11" ht="18.75" customHeight="1" x14ac:dyDescent="0.3">
      <c r="B19" s="151"/>
      <c r="C19" s="54" t="s">
        <v>30</v>
      </c>
      <c r="D19" s="54"/>
      <c r="E19" s="54"/>
      <c r="F19" s="55" t="s">
        <v>16</v>
      </c>
      <c r="G19" s="56"/>
      <c r="H19" s="57">
        <v>0</v>
      </c>
      <c r="I19" s="58">
        <v>0</v>
      </c>
      <c r="J19" s="96">
        <f t="shared" si="1"/>
        <v>0</v>
      </c>
      <c r="K19" s="152"/>
    </row>
    <row r="20" spans="2:11" ht="18.75" customHeight="1" x14ac:dyDescent="0.3">
      <c r="B20" s="151"/>
      <c r="C20" s="54" t="s">
        <v>31</v>
      </c>
      <c r="D20" s="54"/>
      <c r="E20" s="54"/>
      <c r="F20" s="55" t="s">
        <v>18</v>
      </c>
      <c r="G20" s="56"/>
      <c r="H20" s="57">
        <v>4</v>
      </c>
      <c r="I20" s="58">
        <v>120</v>
      </c>
      <c r="J20" s="96">
        <f t="shared" si="1"/>
        <v>480</v>
      </c>
      <c r="K20" s="152"/>
    </row>
    <row r="21" spans="2:11" ht="18.75" customHeight="1" x14ac:dyDescent="0.3">
      <c r="B21" s="151"/>
      <c r="C21" s="54" t="s">
        <v>32</v>
      </c>
      <c r="D21" s="54"/>
      <c r="E21" s="54"/>
      <c r="F21" s="55" t="s">
        <v>19</v>
      </c>
      <c r="G21" s="56"/>
      <c r="H21" s="57">
        <v>0</v>
      </c>
      <c r="I21" s="58">
        <v>0</v>
      </c>
      <c r="J21" s="96">
        <f t="shared" si="1"/>
        <v>0</v>
      </c>
      <c r="K21" s="152"/>
    </row>
    <row r="22" spans="2:11" ht="18.75" customHeight="1" x14ac:dyDescent="0.3">
      <c r="B22" s="151"/>
      <c r="C22" s="54" t="s">
        <v>33</v>
      </c>
      <c r="D22" s="54"/>
      <c r="E22" s="54"/>
      <c r="F22" s="55" t="s">
        <v>19</v>
      </c>
      <c r="G22" s="56"/>
      <c r="H22" s="57">
        <v>4</v>
      </c>
      <c r="I22" s="58">
        <v>50</v>
      </c>
      <c r="J22" s="96">
        <f t="shared" si="1"/>
        <v>200</v>
      </c>
      <c r="K22" s="152"/>
    </row>
    <row r="23" spans="2:11" ht="18.75" customHeight="1" x14ac:dyDescent="0.3">
      <c r="B23" s="151"/>
      <c r="C23" s="54" t="s">
        <v>34</v>
      </c>
      <c r="D23" s="54"/>
      <c r="E23" s="54"/>
      <c r="F23" s="55" t="s">
        <v>19</v>
      </c>
      <c r="G23" s="56"/>
      <c r="H23" s="57">
        <v>4</v>
      </c>
      <c r="I23" s="58">
        <v>50</v>
      </c>
      <c r="J23" s="96">
        <f t="shared" si="1"/>
        <v>200</v>
      </c>
      <c r="K23" s="152"/>
    </row>
    <row r="24" spans="2:11" ht="18.75" customHeight="1" x14ac:dyDescent="0.3">
      <c r="B24" s="151"/>
      <c r="C24" s="54" t="s">
        <v>35</v>
      </c>
      <c r="D24" s="54"/>
      <c r="E24" s="54"/>
      <c r="F24" s="55" t="s">
        <v>19</v>
      </c>
      <c r="G24" s="56"/>
      <c r="H24" s="57">
        <v>0</v>
      </c>
      <c r="I24" s="58">
        <v>10</v>
      </c>
      <c r="J24" s="96">
        <f t="shared" si="1"/>
        <v>0</v>
      </c>
      <c r="K24" s="152"/>
    </row>
    <row r="25" spans="2:11" ht="18.75" customHeight="1" x14ac:dyDescent="0.3">
      <c r="B25" s="151"/>
      <c r="C25" s="54" t="s">
        <v>36</v>
      </c>
      <c r="D25" s="54"/>
      <c r="E25" s="54"/>
      <c r="F25" s="55" t="s">
        <v>22</v>
      </c>
      <c r="G25" s="56"/>
      <c r="H25" s="57">
        <v>5</v>
      </c>
      <c r="I25" s="58">
        <v>0</v>
      </c>
      <c r="J25" s="96">
        <f t="shared" si="1"/>
        <v>0</v>
      </c>
      <c r="K25" s="152"/>
    </row>
    <row r="26" spans="2:11" ht="18.75" customHeight="1" x14ac:dyDescent="0.3">
      <c r="B26" s="151"/>
      <c r="C26" s="54" t="s">
        <v>63</v>
      </c>
      <c r="D26" s="54"/>
      <c r="E26" s="54"/>
      <c r="F26" s="55" t="s">
        <v>22</v>
      </c>
      <c r="G26" s="56"/>
      <c r="H26" s="57">
        <v>0</v>
      </c>
      <c r="I26" s="58">
        <v>0</v>
      </c>
      <c r="J26" s="96">
        <f t="shared" si="1"/>
        <v>0</v>
      </c>
      <c r="K26" s="152"/>
    </row>
    <row r="27" spans="2:11" ht="18.75" customHeight="1" x14ac:dyDescent="0.3">
      <c r="B27" s="151"/>
      <c r="C27" s="54" t="s">
        <v>64</v>
      </c>
      <c r="D27" s="54"/>
      <c r="E27" s="54"/>
      <c r="F27" s="55" t="s">
        <v>22</v>
      </c>
      <c r="G27" s="56"/>
      <c r="H27" s="57">
        <v>0</v>
      </c>
      <c r="I27" s="58">
        <v>8</v>
      </c>
      <c r="J27" s="96">
        <f t="shared" si="1"/>
        <v>0</v>
      </c>
      <c r="K27" s="152"/>
    </row>
    <row r="28" spans="2:11" ht="18.75" customHeight="1" x14ac:dyDescent="0.3">
      <c r="B28" s="151"/>
      <c r="C28" s="54" t="s">
        <v>21</v>
      </c>
      <c r="D28" s="54"/>
      <c r="E28" s="54"/>
      <c r="F28" s="55" t="s">
        <v>22</v>
      </c>
      <c r="G28" s="56"/>
      <c r="H28" s="57">
        <v>5</v>
      </c>
      <c r="I28" s="58">
        <v>10</v>
      </c>
      <c r="J28" s="96">
        <f t="shared" si="1"/>
        <v>50</v>
      </c>
      <c r="K28" s="152"/>
    </row>
    <row r="29" spans="2:11" ht="18.75" customHeight="1" x14ac:dyDescent="0.3">
      <c r="B29" s="151"/>
      <c r="C29" s="54" t="s">
        <v>37</v>
      </c>
      <c r="D29" s="54"/>
      <c r="E29" s="54"/>
      <c r="F29" s="55" t="s">
        <v>22</v>
      </c>
      <c r="G29" s="56"/>
      <c r="H29" s="57">
        <v>1</v>
      </c>
      <c r="I29" s="58">
        <v>200</v>
      </c>
      <c r="J29" s="96">
        <f t="shared" si="1"/>
        <v>200</v>
      </c>
      <c r="K29" s="152"/>
    </row>
    <row r="30" spans="2:11" ht="15" thickBot="1" x14ac:dyDescent="0.35">
      <c r="B30" s="151"/>
      <c r="C30" s="54" t="s">
        <v>38</v>
      </c>
      <c r="D30" s="54"/>
      <c r="E30" s="54"/>
      <c r="F30" s="60" t="s">
        <v>22</v>
      </c>
      <c r="G30" s="61"/>
      <c r="H30" s="101">
        <v>1</v>
      </c>
      <c r="I30" s="63">
        <v>100</v>
      </c>
      <c r="J30" s="96">
        <f t="shared" si="1"/>
        <v>100</v>
      </c>
      <c r="K30" s="153"/>
    </row>
    <row r="31" spans="2:11" ht="18.600000000000001" thickTop="1" thickBot="1" x14ac:dyDescent="0.4">
      <c r="B31" s="154"/>
      <c r="C31" s="155"/>
      <c r="D31" s="156"/>
      <c r="E31" s="156"/>
      <c r="F31" s="156"/>
      <c r="G31" s="156"/>
      <c r="H31" s="156"/>
      <c r="I31" s="157" t="s">
        <v>17</v>
      </c>
      <c r="J31" s="158">
        <f>SUM(J15:J30)</f>
        <v>2230</v>
      </c>
      <c r="K31" s="159"/>
    </row>
    <row r="32" spans="2:11" ht="17.399999999999999" x14ac:dyDescent="0.35">
      <c r="B32" s="166"/>
      <c r="C32" s="167"/>
      <c r="D32" s="166"/>
      <c r="E32" s="166"/>
      <c r="F32" s="166"/>
      <c r="G32" s="166"/>
      <c r="H32" s="166"/>
      <c r="I32" s="168" t="s">
        <v>92</v>
      </c>
      <c r="J32" s="169">
        <f>J31*2</f>
        <v>4460</v>
      </c>
      <c r="K32" s="166"/>
    </row>
    <row r="34" spans="2:11" ht="15" thickBot="1" x14ac:dyDescent="0.35">
      <c r="B34" s="122"/>
      <c r="C34" s="122"/>
      <c r="D34" s="122"/>
      <c r="E34" s="122"/>
      <c r="F34" s="122"/>
      <c r="G34" s="122"/>
      <c r="H34" s="122"/>
      <c r="I34" s="122"/>
      <c r="J34" s="122"/>
      <c r="K34" s="122"/>
    </row>
    <row r="35" spans="2:11" ht="22.8" customHeight="1" x14ac:dyDescent="0.3">
      <c r="B35" s="241" t="s">
        <v>90</v>
      </c>
      <c r="C35" s="242"/>
      <c r="D35" s="242"/>
      <c r="E35" s="242" t="s">
        <v>57</v>
      </c>
      <c r="F35" s="242"/>
      <c r="G35" s="242"/>
      <c r="H35" s="242"/>
      <c r="I35" s="242"/>
      <c r="J35" s="242"/>
      <c r="K35" s="243"/>
    </row>
    <row r="36" spans="2:11" ht="16.8" customHeight="1" x14ac:dyDescent="0.3">
      <c r="B36" s="127"/>
      <c r="C36" s="128" t="s">
        <v>15</v>
      </c>
      <c r="D36" s="129"/>
      <c r="E36" s="129"/>
      <c r="F36" s="130"/>
      <c r="G36" s="131"/>
      <c r="H36" s="131"/>
      <c r="I36" s="132"/>
      <c r="J36" s="132"/>
      <c r="K36" s="133"/>
    </row>
    <row r="37" spans="2:11" ht="17.399999999999999" customHeight="1" thickBot="1" x14ac:dyDescent="0.35">
      <c r="B37" s="127"/>
      <c r="C37" s="105"/>
      <c r="D37" s="129"/>
      <c r="E37" s="129"/>
      <c r="F37" s="134" t="s">
        <v>16</v>
      </c>
      <c r="G37" s="123">
        <f>H37/$C$8</f>
        <v>0</v>
      </c>
      <c r="H37" s="126">
        <f>J47+J48+J49+J50</f>
        <v>0</v>
      </c>
      <c r="I37" s="132"/>
      <c r="J37" s="132"/>
      <c r="K37" s="133"/>
    </row>
    <row r="38" spans="2:11" ht="18.600000000000001" customHeight="1" thickTop="1" thickBot="1" x14ac:dyDescent="0.35">
      <c r="B38" s="127"/>
      <c r="C38" s="135" t="s">
        <v>17</v>
      </c>
      <c r="D38" s="129"/>
      <c r="E38" s="129"/>
      <c r="F38" s="134" t="s">
        <v>18</v>
      </c>
      <c r="G38" s="124">
        <f>H38/$C$8</f>
        <v>0</v>
      </c>
      <c r="H38" s="126">
        <f>J51</f>
        <v>0</v>
      </c>
      <c r="I38" s="237">
        <f>C39</f>
        <v>0</v>
      </c>
      <c r="J38" s="237"/>
      <c r="K38" s="238"/>
    </row>
    <row r="39" spans="2:11" ht="19.2" customHeight="1" thickTop="1" thickBot="1" x14ac:dyDescent="0.35">
      <c r="B39" s="127"/>
      <c r="C39" s="160">
        <f>J62</f>
        <v>0</v>
      </c>
      <c r="D39" s="129"/>
      <c r="E39" s="129"/>
      <c r="F39" s="134" t="s">
        <v>19</v>
      </c>
      <c r="G39" s="124">
        <f t="shared" ref="G39:G40" si="2">H39/$C$8</f>
        <v>0</v>
      </c>
      <c r="H39" s="126">
        <f>J52+J53+J54+J55</f>
        <v>0</v>
      </c>
      <c r="I39" s="237"/>
      <c r="J39" s="237"/>
      <c r="K39" s="238"/>
    </row>
    <row r="40" spans="2:11" ht="16.8" customHeight="1" thickTop="1" thickBot="1" x14ac:dyDescent="0.35">
      <c r="B40" s="127"/>
      <c r="C40" s="128" t="s">
        <v>20</v>
      </c>
      <c r="D40" s="129"/>
      <c r="E40" s="129"/>
      <c r="F40" s="134" t="s">
        <v>21</v>
      </c>
      <c r="G40" s="125">
        <f t="shared" si="2"/>
        <v>0</v>
      </c>
      <c r="H40" s="126">
        <f>J59</f>
        <v>0</v>
      </c>
      <c r="I40" s="132"/>
      <c r="J40" s="132"/>
      <c r="K40" s="133"/>
    </row>
    <row r="41" spans="2:11" ht="19.2" customHeight="1" thickTop="1" thickBot="1" x14ac:dyDescent="0.35">
      <c r="B41" s="127"/>
      <c r="C41" s="137">
        <f>C37-C39</f>
        <v>0</v>
      </c>
      <c r="D41" s="129"/>
      <c r="E41" s="129"/>
      <c r="F41" s="134" t="s">
        <v>22</v>
      </c>
      <c r="G41" s="125">
        <f>H41/$C$8</f>
        <v>0</v>
      </c>
      <c r="H41" s="126">
        <f>J56+J57+J58+J60+J61</f>
        <v>0</v>
      </c>
      <c r="I41" s="132"/>
      <c r="J41" s="132"/>
      <c r="K41" s="133"/>
    </row>
    <row r="42" spans="2:11" ht="15" thickTop="1" x14ac:dyDescent="0.3">
      <c r="B42" s="127"/>
      <c r="C42" s="129"/>
      <c r="D42" s="129"/>
      <c r="E42" s="129"/>
      <c r="F42" s="130"/>
      <c r="G42" s="130"/>
      <c r="H42" s="130"/>
      <c r="I42" s="132"/>
      <c r="J42" s="132"/>
      <c r="K42" s="133"/>
    </row>
    <row r="43" spans="2:11" x14ac:dyDescent="0.3">
      <c r="B43" s="244"/>
      <c r="C43" s="245"/>
      <c r="D43" s="245"/>
      <c r="E43" s="245"/>
      <c r="F43" s="245"/>
      <c r="G43" s="245"/>
      <c r="H43" s="245"/>
      <c r="I43" s="246"/>
      <c r="J43" s="246"/>
      <c r="K43" s="247"/>
    </row>
    <row r="44" spans="2:11" x14ac:dyDescent="0.3">
      <c r="B44" s="138"/>
      <c r="C44" s="132"/>
      <c r="D44" s="132"/>
      <c r="E44" s="132"/>
      <c r="F44" s="132"/>
      <c r="G44" s="132"/>
      <c r="H44" s="132"/>
      <c r="I44" s="132"/>
      <c r="J44" s="132"/>
      <c r="K44" s="133"/>
    </row>
    <row r="45" spans="2:11" x14ac:dyDescent="0.3">
      <c r="B45" s="165"/>
      <c r="C45" s="161"/>
      <c r="D45" s="162"/>
      <c r="E45" s="162"/>
      <c r="F45" s="163">
        <v>3</v>
      </c>
      <c r="G45" s="162"/>
      <c r="H45" s="162"/>
      <c r="I45" s="162"/>
      <c r="J45" s="162"/>
      <c r="K45" s="164"/>
    </row>
    <row r="46" spans="2:11" x14ac:dyDescent="0.3">
      <c r="B46" s="239" t="s">
        <v>23</v>
      </c>
      <c r="C46" s="240"/>
      <c r="D46" s="240"/>
      <c r="E46" s="240"/>
      <c r="F46" s="144" t="s">
        <v>24</v>
      </c>
      <c r="G46" s="144"/>
      <c r="H46" s="145" t="s">
        <v>25</v>
      </c>
      <c r="I46" s="146" t="s">
        <v>59</v>
      </c>
      <c r="J46" s="147" t="s">
        <v>26</v>
      </c>
      <c r="K46" s="148"/>
    </row>
    <row r="47" spans="2:11" x14ac:dyDescent="0.3">
      <c r="B47" s="149"/>
      <c r="C47" s="47" t="s">
        <v>27</v>
      </c>
      <c r="D47" s="47"/>
      <c r="E47" s="47"/>
      <c r="F47" s="48" t="s">
        <v>16</v>
      </c>
      <c r="G47" s="49"/>
      <c r="H47" s="50">
        <v>1</v>
      </c>
      <c r="I47" s="51">
        <v>0</v>
      </c>
      <c r="J47" s="96">
        <f>IF(ISBLANK(I47),0,IF(ISBLANK(H47),I47,H47*I47))</f>
        <v>0</v>
      </c>
      <c r="K47" s="150"/>
    </row>
    <row r="48" spans="2:11" x14ac:dyDescent="0.3">
      <c r="B48" s="151"/>
      <c r="C48" s="54" t="s">
        <v>28</v>
      </c>
      <c r="D48" s="54"/>
      <c r="E48" s="54"/>
      <c r="F48" s="55" t="s">
        <v>16</v>
      </c>
      <c r="G48" s="56"/>
      <c r="H48" s="57">
        <v>5</v>
      </c>
      <c r="I48" s="58">
        <v>0</v>
      </c>
      <c r="J48" s="96">
        <f t="shared" ref="J48" si="3">IF(ISBLANK(I48),0,IF(ISBLANK(H48),I48,H48*I48))</f>
        <v>0</v>
      </c>
      <c r="K48" s="152"/>
    </row>
    <row r="49" spans="2:11" x14ac:dyDescent="0.3">
      <c r="B49" s="151"/>
      <c r="C49" s="54" t="s">
        <v>29</v>
      </c>
      <c r="D49" s="54"/>
      <c r="E49" s="54"/>
      <c r="F49" s="55" t="s">
        <v>16</v>
      </c>
      <c r="G49" s="56"/>
      <c r="H49" s="57">
        <v>1</v>
      </c>
      <c r="I49" s="58">
        <v>0</v>
      </c>
      <c r="J49" s="96">
        <f>IF(ISBLANK(I49),0,IF(ISBLANK(H49),I49,H49*I49))</f>
        <v>0</v>
      </c>
      <c r="K49" s="152"/>
    </row>
    <row r="50" spans="2:11" x14ac:dyDescent="0.3">
      <c r="B50" s="151"/>
      <c r="C50" s="54" t="s">
        <v>30</v>
      </c>
      <c r="D50" s="54"/>
      <c r="E50" s="54"/>
      <c r="F50" s="55" t="s">
        <v>16</v>
      </c>
      <c r="G50" s="56"/>
      <c r="H50" s="57">
        <v>0</v>
      </c>
      <c r="I50" s="58">
        <v>0</v>
      </c>
      <c r="J50" s="96">
        <f>IF(ISBLANK(I50),0,IF(ISBLANK(H50),I50,H50*I50))</f>
        <v>0</v>
      </c>
      <c r="K50" s="152"/>
    </row>
    <row r="51" spans="2:11" x14ac:dyDescent="0.3">
      <c r="B51" s="151"/>
      <c r="C51" s="54" t="s">
        <v>31</v>
      </c>
      <c r="D51" s="54"/>
      <c r="E51" s="54"/>
      <c r="F51" s="55" t="s">
        <v>18</v>
      </c>
      <c r="G51" s="56"/>
      <c r="H51" s="57">
        <v>4</v>
      </c>
      <c r="I51" s="58">
        <v>0</v>
      </c>
      <c r="J51" s="96">
        <f t="shared" ref="J51:J59" si="4">IF(ISBLANK(I51),0,IF(ISBLANK(H51),I51,H51*I51))</f>
        <v>0</v>
      </c>
      <c r="K51" s="152"/>
    </row>
    <row r="52" spans="2:11" x14ac:dyDescent="0.3">
      <c r="B52" s="151"/>
      <c r="C52" s="54" t="s">
        <v>32</v>
      </c>
      <c r="D52" s="54"/>
      <c r="E52" s="54"/>
      <c r="F52" s="55" t="s">
        <v>19</v>
      </c>
      <c r="G52" s="56"/>
      <c r="H52" s="57">
        <v>0</v>
      </c>
      <c r="I52" s="58">
        <v>0</v>
      </c>
      <c r="J52" s="96">
        <f t="shared" si="4"/>
        <v>0</v>
      </c>
      <c r="K52" s="152"/>
    </row>
    <row r="53" spans="2:11" x14ac:dyDescent="0.3">
      <c r="B53" s="151"/>
      <c r="C53" s="54" t="s">
        <v>33</v>
      </c>
      <c r="D53" s="54"/>
      <c r="E53" s="54"/>
      <c r="F53" s="55" t="s">
        <v>19</v>
      </c>
      <c r="G53" s="56"/>
      <c r="H53" s="57">
        <v>4</v>
      </c>
      <c r="I53" s="58">
        <v>0</v>
      </c>
      <c r="J53" s="96">
        <f t="shared" si="4"/>
        <v>0</v>
      </c>
      <c r="K53" s="152"/>
    </row>
    <row r="54" spans="2:11" x14ac:dyDescent="0.3">
      <c r="B54" s="151"/>
      <c r="C54" s="54" t="s">
        <v>34</v>
      </c>
      <c r="D54" s="54"/>
      <c r="E54" s="54"/>
      <c r="F54" s="55" t="s">
        <v>19</v>
      </c>
      <c r="G54" s="56"/>
      <c r="H54" s="57">
        <v>4</v>
      </c>
      <c r="I54" s="58">
        <v>0</v>
      </c>
      <c r="J54" s="96">
        <f t="shared" si="4"/>
        <v>0</v>
      </c>
      <c r="K54" s="152"/>
    </row>
    <row r="55" spans="2:11" x14ac:dyDescent="0.3">
      <c r="B55" s="151"/>
      <c r="C55" s="54" t="s">
        <v>35</v>
      </c>
      <c r="D55" s="54"/>
      <c r="E55" s="54"/>
      <c r="F55" s="55" t="s">
        <v>19</v>
      </c>
      <c r="G55" s="56"/>
      <c r="H55" s="57">
        <v>0</v>
      </c>
      <c r="I55" s="58">
        <v>0</v>
      </c>
      <c r="J55" s="96">
        <f t="shared" si="4"/>
        <v>0</v>
      </c>
      <c r="K55" s="152"/>
    </row>
    <row r="56" spans="2:11" x14ac:dyDescent="0.3">
      <c r="B56" s="151"/>
      <c r="C56" s="54" t="s">
        <v>36</v>
      </c>
      <c r="D56" s="54"/>
      <c r="E56" s="54"/>
      <c r="F56" s="55" t="s">
        <v>22</v>
      </c>
      <c r="G56" s="56"/>
      <c r="H56" s="57">
        <v>5</v>
      </c>
      <c r="I56" s="58">
        <v>0</v>
      </c>
      <c r="J56" s="96">
        <f t="shared" si="4"/>
        <v>0</v>
      </c>
      <c r="K56" s="152"/>
    </row>
    <row r="57" spans="2:11" x14ac:dyDescent="0.3">
      <c r="B57" s="151"/>
      <c r="C57" s="54" t="s">
        <v>63</v>
      </c>
      <c r="D57" s="54"/>
      <c r="E57" s="54"/>
      <c r="F57" s="55" t="s">
        <v>22</v>
      </c>
      <c r="G57" s="56"/>
      <c r="H57" s="57">
        <v>0</v>
      </c>
      <c r="I57" s="58">
        <v>0</v>
      </c>
      <c r="J57" s="96">
        <f t="shared" si="4"/>
        <v>0</v>
      </c>
      <c r="K57" s="152"/>
    </row>
    <row r="58" spans="2:11" x14ac:dyDescent="0.3">
      <c r="B58" s="151"/>
      <c r="C58" s="54" t="s">
        <v>64</v>
      </c>
      <c r="D58" s="54"/>
      <c r="E58" s="54"/>
      <c r="F58" s="55" t="s">
        <v>22</v>
      </c>
      <c r="G58" s="56"/>
      <c r="H58" s="57">
        <v>0</v>
      </c>
      <c r="I58" s="58">
        <v>0</v>
      </c>
      <c r="J58" s="96">
        <f t="shared" si="4"/>
        <v>0</v>
      </c>
      <c r="K58" s="152"/>
    </row>
    <row r="59" spans="2:11" x14ac:dyDescent="0.3">
      <c r="B59" s="151"/>
      <c r="C59" s="54" t="s">
        <v>21</v>
      </c>
      <c r="D59" s="54"/>
      <c r="E59" s="54"/>
      <c r="F59" s="55" t="s">
        <v>22</v>
      </c>
      <c r="G59" s="56"/>
      <c r="H59" s="57">
        <v>5</v>
      </c>
      <c r="I59" s="58">
        <v>0</v>
      </c>
      <c r="J59" s="96">
        <f t="shared" si="4"/>
        <v>0</v>
      </c>
      <c r="K59" s="152"/>
    </row>
    <row r="60" spans="2:11" x14ac:dyDescent="0.3">
      <c r="B60" s="151"/>
      <c r="C60" s="54" t="s">
        <v>37</v>
      </c>
      <c r="D60" s="54"/>
      <c r="E60" s="54"/>
      <c r="F60" s="55" t="s">
        <v>22</v>
      </c>
      <c r="G60" s="56"/>
      <c r="H60" s="57">
        <v>1</v>
      </c>
      <c r="I60" s="58">
        <v>0</v>
      </c>
      <c r="J60" s="96">
        <f>I60*H60</f>
        <v>0</v>
      </c>
      <c r="K60" s="152"/>
    </row>
    <row r="61" spans="2:11" ht="19.8" customHeight="1" thickBot="1" x14ac:dyDescent="0.35">
      <c r="B61" s="151"/>
      <c r="C61" s="54" t="s">
        <v>38</v>
      </c>
      <c r="D61" s="54"/>
      <c r="E61" s="54"/>
      <c r="F61" s="55" t="s">
        <v>22</v>
      </c>
      <c r="G61" s="61"/>
      <c r="H61" s="101">
        <v>1</v>
      </c>
      <c r="I61" s="63">
        <v>0</v>
      </c>
      <c r="J61" s="96">
        <f t="shared" ref="J61" si="5">IF(ISBLANK(I61),0,IF(ISBLANK(H61),I61,H61*I61))</f>
        <v>0</v>
      </c>
      <c r="K61" s="153"/>
    </row>
    <row r="62" spans="2:11" ht="18.600000000000001" thickTop="1" thickBot="1" x14ac:dyDescent="0.4">
      <c r="B62" s="154"/>
      <c r="C62" s="155"/>
      <c r="D62" s="156"/>
      <c r="E62" s="156"/>
      <c r="F62" s="156"/>
      <c r="G62" s="156"/>
      <c r="H62" s="156"/>
      <c r="I62" s="157" t="s">
        <v>17</v>
      </c>
      <c r="J62" s="158">
        <f>SUM(J46:J61)</f>
        <v>0</v>
      </c>
      <c r="K62" s="159"/>
    </row>
  </sheetData>
  <mergeCells count="16">
    <mergeCell ref="B46:E46"/>
    <mergeCell ref="M11:P13"/>
    <mergeCell ref="M6:P8"/>
    <mergeCell ref="B35:D35"/>
    <mergeCell ref="E35:K35"/>
    <mergeCell ref="I38:K39"/>
    <mergeCell ref="B43:H43"/>
    <mergeCell ref="I43:K43"/>
    <mergeCell ref="B15:E15"/>
    <mergeCell ref="B12:H12"/>
    <mergeCell ref="I12:K12"/>
    <mergeCell ref="B1:F1"/>
    <mergeCell ref="B2:G3"/>
    <mergeCell ref="B4:D4"/>
    <mergeCell ref="E4:K4"/>
    <mergeCell ref="I7:K8"/>
  </mergeCells>
  <dataValidations count="1">
    <dataValidation type="list" allowBlank="1" showInputMessage="1" showErrorMessage="1" sqref="F16:F30 F47:F61" xr:uid="{CAF4C2EE-515A-41DA-934F-0C5EF19CF90F}">
      <formula1>$F$6:$F$10</formula1>
    </dataValidation>
  </dataValidations>
  <hyperlinks>
    <hyperlink ref="J1" r:id="rId1" location="'General '!A1" xr:uid="{E63EAAE1-A005-4577-A188-95DCEF0A7F9D}"/>
    <hyperlink ref="L1" r:id="rId2" location="'Budget  Summary'!A1" xr:uid="{1BE30E4F-B643-49D5-B7FE-4AE31ECF97A5}"/>
    <hyperlink ref="M11:P13" r:id="rId3" location="'Yasser Q1'!A1" display="EXPENSES STUDY" xr:uid="{D0812AF7-63A2-4740-AB02-DD1972797FED}"/>
  </hyperlinks>
  <pageMargins left="0.7" right="0.7" top="0.75" bottom="0.75" header="0.3" footer="0.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119B68-77DF-41B8-A93A-6FD741D0CEE3}">
  <dimension ref="B1:P62"/>
  <sheetViews>
    <sheetView topLeftCell="A31" workbookViewId="0">
      <selection activeCell="L39" sqref="L39"/>
    </sheetView>
  </sheetViews>
  <sheetFormatPr defaultColWidth="9.109375" defaultRowHeight="14.4" x14ac:dyDescent="0.3"/>
  <cols>
    <col min="1" max="1" width="2.88671875" style="85" customWidth="1"/>
    <col min="2" max="2" width="2.109375" style="85" customWidth="1"/>
    <col min="3" max="3" width="23.88671875" style="85" customWidth="1"/>
    <col min="4" max="5" width="2.109375" style="85" customWidth="1"/>
    <col min="6" max="6" width="18.6640625" style="85" bestFit="1" customWidth="1"/>
    <col min="7" max="7" width="7.88671875" style="85" customWidth="1"/>
    <col min="8" max="8" width="12.88671875" style="85" customWidth="1"/>
    <col min="9" max="9" width="16.5546875" style="85" customWidth="1"/>
    <col min="10" max="10" width="22" style="85" bestFit="1" customWidth="1"/>
    <col min="11" max="11" width="2.109375" style="85" customWidth="1"/>
    <col min="12" max="12" width="25.109375" style="85" bestFit="1" customWidth="1"/>
    <col min="13" max="16384" width="9.109375" style="85"/>
  </cols>
  <sheetData>
    <row r="1" spans="2:16" s="22" customFormat="1" ht="19.8" x14ac:dyDescent="0.3">
      <c r="B1" s="233"/>
      <c r="C1" s="233"/>
      <c r="D1" s="233"/>
      <c r="E1" s="233"/>
      <c r="F1" s="233"/>
      <c r="J1" s="20" t="s">
        <v>39</v>
      </c>
      <c r="K1" s="71"/>
      <c r="L1" s="3" t="s">
        <v>0</v>
      </c>
    </row>
    <row r="2" spans="2:16" s="22" customFormat="1" ht="27" customHeight="1" x14ac:dyDescent="0.3">
      <c r="B2" s="213" t="s">
        <v>116</v>
      </c>
      <c r="C2" s="213"/>
      <c r="D2" s="213"/>
      <c r="E2" s="213"/>
      <c r="F2" s="213"/>
      <c r="G2" s="213"/>
      <c r="J2" s="104"/>
    </row>
    <row r="3" spans="2:16" s="22" customFormat="1" ht="22.8" customHeight="1" thickBot="1" x14ac:dyDescent="0.35">
      <c r="B3" s="213"/>
      <c r="C3" s="213"/>
      <c r="D3" s="213"/>
      <c r="E3" s="213"/>
      <c r="F3" s="213"/>
      <c r="G3" s="213"/>
      <c r="J3" s="104"/>
    </row>
    <row r="4" spans="2:16" s="22" customFormat="1" ht="27" customHeight="1" x14ac:dyDescent="0.3">
      <c r="B4" s="234" t="s">
        <v>89</v>
      </c>
      <c r="C4" s="235"/>
      <c r="D4" s="235"/>
      <c r="E4" s="235" t="s">
        <v>57</v>
      </c>
      <c r="F4" s="235"/>
      <c r="G4" s="235"/>
      <c r="H4" s="235"/>
      <c r="I4" s="235"/>
      <c r="J4" s="235"/>
      <c r="K4" s="236"/>
    </row>
    <row r="5" spans="2:16" s="22" customFormat="1" ht="22.5" customHeight="1" x14ac:dyDescent="0.3">
      <c r="B5" s="127"/>
      <c r="C5" s="128" t="s">
        <v>15</v>
      </c>
      <c r="D5" s="129"/>
      <c r="E5" s="129"/>
      <c r="F5" s="130"/>
      <c r="G5" s="131"/>
      <c r="H5" s="131"/>
      <c r="I5" s="132"/>
      <c r="J5" s="132"/>
      <c r="K5" s="133"/>
    </row>
    <row r="6" spans="2:16" s="22" customFormat="1" ht="16.8" thickBot="1" x14ac:dyDescent="0.35">
      <c r="B6" s="127"/>
      <c r="C6" s="105">
        <f>J32</f>
        <v>4460</v>
      </c>
      <c r="D6" s="129"/>
      <c r="E6" s="129"/>
      <c r="F6" s="134" t="s">
        <v>16</v>
      </c>
      <c r="G6" s="123">
        <f>H6/$C$8</f>
        <v>0.44843049327354262</v>
      </c>
      <c r="H6" s="126">
        <f>J16+J17+J18+J19</f>
        <v>1000</v>
      </c>
      <c r="I6" s="132"/>
      <c r="J6" s="132"/>
      <c r="K6" s="133"/>
      <c r="M6" s="216" t="s">
        <v>88</v>
      </c>
      <c r="N6" s="216"/>
      <c r="O6" s="216"/>
      <c r="P6" s="216"/>
    </row>
    <row r="7" spans="2:16" s="22" customFormat="1" ht="15.6" thickTop="1" thickBot="1" x14ac:dyDescent="0.35">
      <c r="B7" s="127"/>
      <c r="C7" s="135" t="s">
        <v>17</v>
      </c>
      <c r="D7" s="129"/>
      <c r="E7" s="129"/>
      <c r="F7" s="134" t="s">
        <v>18</v>
      </c>
      <c r="G7" s="124">
        <f>H7/$C$8</f>
        <v>0.21524663677130046</v>
      </c>
      <c r="H7" s="126">
        <f>J20</f>
        <v>480</v>
      </c>
      <c r="I7" s="237">
        <f>C8</f>
        <v>2230</v>
      </c>
      <c r="J7" s="237"/>
      <c r="K7" s="238"/>
      <c r="M7" s="216"/>
      <c r="N7" s="216"/>
      <c r="O7" s="216"/>
      <c r="P7" s="216"/>
    </row>
    <row r="8" spans="2:16" s="22" customFormat="1" ht="17.399999999999999" thickTop="1" thickBot="1" x14ac:dyDescent="0.35">
      <c r="B8" s="127"/>
      <c r="C8" s="136">
        <f>J31</f>
        <v>2230</v>
      </c>
      <c r="D8" s="129"/>
      <c r="E8" s="129"/>
      <c r="F8" s="134" t="s">
        <v>19</v>
      </c>
      <c r="G8" s="124">
        <f t="shared" ref="G8:G9" si="0">H8/$C$8</f>
        <v>0.17937219730941703</v>
      </c>
      <c r="H8" s="126">
        <f>J21+J22+J23+J24</f>
        <v>400</v>
      </c>
      <c r="I8" s="237"/>
      <c r="J8" s="237"/>
      <c r="K8" s="238"/>
      <c r="M8" s="216"/>
      <c r="N8" s="216"/>
      <c r="O8" s="216"/>
      <c r="P8" s="216"/>
    </row>
    <row r="9" spans="2:16" s="22" customFormat="1" ht="15.6" thickTop="1" thickBot="1" x14ac:dyDescent="0.35">
      <c r="B9" s="127"/>
      <c r="C9" s="128" t="s">
        <v>20</v>
      </c>
      <c r="D9" s="129"/>
      <c r="E9" s="129"/>
      <c r="F9" s="134" t="s">
        <v>21</v>
      </c>
      <c r="G9" s="125">
        <f t="shared" si="0"/>
        <v>2.2421524663677129E-2</v>
      </c>
      <c r="H9" s="126">
        <f>J28</f>
        <v>50</v>
      </c>
      <c r="I9" s="132"/>
      <c r="J9" s="132"/>
      <c r="K9" s="133"/>
    </row>
    <row r="10" spans="2:16" s="22" customFormat="1" ht="17.399999999999999" thickTop="1" thickBot="1" x14ac:dyDescent="0.35">
      <c r="B10" s="127"/>
      <c r="C10" s="137">
        <f>C6-C8</f>
        <v>2230</v>
      </c>
      <c r="D10" s="129"/>
      <c r="E10" s="129"/>
      <c r="F10" s="134" t="s">
        <v>22</v>
      </c>
      <c r="G10" s="125">
        <f>H10/$C$8</f>
        <v>0.13452914798206278</v>
      </c>
      <c r="H10" s="126">
        <f>J25+J26+J27+J29+J30</f>
        <v>300</v>
      </c>
      <c r="I10" s="132"/>
      <c r="J10" s="132"/>
      <c r="K10" s="133"/>
    </row>
    <row r="11" spans="2:16" s="22" customFormat="1" ht="18.75" customHeight="1" thickTop="1" x14ac:dyDescent="0.3">
      <c r="B11" s="127"/>
      <c r="C11" s="129"/>
      <c r="D11" s="129"/>
      <c r="E11" s="129"/>
      <c r="F11" s="130"/>
      <c r="G11" s="130"/>
      <c r="H11" s="130"/>
      <c r="I11" s="132"/>
      <c r="J11" s="132"/>
      <c r="K11" s="133"/>
      <c r="M11" s="251" t="s">
        <v>103</v>
      </c>
      <c r="N11" s="251"/>
      <c r="O11" s="251"/>
      <c r="P11" s="251"/>
    </row>
    <row r="12" spans="2:16" s="22" customFormat="1" ht="15.75" customHeight="1" x14ac:dyDescent="0.3">
      <c r="B12" s="244"/>
      <c r="C12" s="245"/>
      <c r="D12" s="245"/>
      <c r="E12" s="245"/>
      <c r="F12" s="245"/>
      <c r="G12" s="245"/>
      <c r="H12" s="245"/>
      <c r="I12" s="246"/>
      <c r="J12" s="246"/>
      <c r="K12" s="247"/>
      <c r="M12" s="251"/>
      <c r="N12" s="251"/>
      <c r="O12" s="251"/>
      <c r="P12" s="251"/>
    </row>
    <row r="13" spans="2:16" s="22" customFormat="1" x14ac:dyDescent="0.3">
      <c r="B13" s="138"/>
      <c r="C13" s="132"/>
      <c r="D13" s="132"/>
      <c r="E13" s="132"/>
      <c r="F13" s="132"/>
      <c r="G13" s="132"/>
      <c r="H13" s="132"/>
      <c r="I13" s="132"/>
      <c r="J13" s="132"/>
      <c r="K13" s="133"/>
      <c r="M13" s="251"/>
      <c r="N13" s="251"/>
      <c r="O13" s="251"/>
      <c r="P13" s="251"/>
    </row>
    <row r="14" spans="2:16" s="22" customFormat="1" ht="22.5" customHeight="1" x14ac:dyDescent="0.3">
      <c r="B14" s="139"/>
      <c r="C14" s="140"/>
      <c r="D14" s="141"/>
      <c r="E14" s="141"/>
      <c r="F14" s="142">
        <v>3</v>
      </c>
      <c r="G14" s="141"/>
      <c r="H14" s="141"/>
      <c r="I14" s="141"/>
      <c r="J14" s="141"/>
      <c r="K14" s="143"/>
    </row>
    <row r="15" spans="2:16" ht="22.5" customHeight="1" x14ac:dyDescent="0.3">
      <c r="B15" s="239" t="s">
        <v>23</v>
      </c>
      <c r="C15" s="240"/>
      <c r="D15" s="240"/>
      <c r="E15" s="240"/>
      <c r="F15" s="144" t="s">
        <v>24</v>
      </c>
      <c r="G15" s="144"/>
      <c r="H15" s="145" t="s">
        <v>25</v>
      </c>
      <c r="I15" s="146" t="s">
        <v>59</v>
      </c>
      <c r="J15" s="147" t="s">
        <v>26</v>
      </c>
      <c r="K15" s="148"/>
    </row>
    <row r="16" spans="2:16" ht="18.75" customHeight="1" x14ac:dyDescent="0.3">
      <c r="B16" s="149"/>
      <c r="C16" s="47" t="s">
        <v>27</v>
      </c>
      <c r="D16" s="47"/>
      <c r="E16" s="47"/>
      <c r="F16" s="48" t="s">
        <v>16</v>
      </c>
      <c r="G16" s="49"/>
      <c r="H16" s="50">
        <v>1</v>
      </c>
      <c r="I16" s="51">
        <v>900</v>
      </c>
      <c r="J16" s="96">
        <f>I16*H16</f>
        <v>900</v>
      </c>
      <c r="K16" s="150"/>
    </row>
    <row r="17" spans="2:11" ht="18.75" customHeight="1" x14ac:dyDescent="0.3">
      <c r="B17" s="151"/>
      <c r="C17" s="54" t="s">
        <v>28</v>
      </c>
      <c r="D17" s="54"/>
      <c r="E17" s="54"/>
      <c r="F17" s="55" t="s">
        <v>16</v>
      </c>
      <c r="G17" s="56"/>
      <c r="H17" s="57">
        <v>1</v>
      </c>
      <c r="I17" s="58">
        <v>100</v>
      </c>
      <c r="J17" s="96">
        <f t="shared" ref="J17:J30" si="1">I17*H17</f>
        <v>100</v>
      </c>
      <c r="K17" s="152"/>
    </row>
    <row r="18" spans="2:11" ht="18.75" customHeight="1" x14ac:dyDescent="0.3">
      <c r="B18" s="151"/>
      <c r="C18" s="54" t="s">
        <v>29</v>
      </c>
      <c r="D18" s="54"/>
      <c r="E18" s="54"/>
      <c r="F18" s="55" t="s">
        <v>16</v>
      </c>
      <c r="G18" s="56"/>
      <c r="H18" s="57">
        <v>1</v>
      </c>
      <c r="I18" s="58">
        <v>0</v>
      </c>
      <c r="J18" s="96">
        <f t="shared" si="1"/>
        <v>0</v>
      </c>
      <c r="K18" s="152"/>
    </row>
    <row r="19" spans="2:11" ht="18.75" customHeight="1" x14ac:dyDescent="0.3">
      <c r="B19" s="151"/>
      <c r="C19" s="54" t="s">
        <v>30</v>
      </c>
      <c r="D19" s="54"/>
      <c r="E19" s="54"/>
      <c r="F19" s="55" t="s">
        <v>16</v>
      </c>
      <c r="G19" s="56"/>
      <c r="H19" s="57">
        <v>0</v>
      </c>
      <c r="I19" s="58">
        <v>0</v>
      </c>
      <c r="J19" s="96">
        <f t="shared" si="1"/>
        <v>0</v>
      </c>
      <c r="K19" s="152"/>
    </row>
    <row r="20" spans="2:11" ht="18.75" customHeight="1" x14ac:dyDescent="0.3">
      <c r="B20" s="151"/>
      <c r="C20" s="54" t="s">
        <v>31</v>
      </c>
      <c r="D20" s="54"/>
      <c r="E20" s="54"/>
      <c r="F20" s="55" t="s">
        <v>18</v>
      </c>
      <c r="G20" s="56"/>
      <c r="H20" s="57">
        <v>4</v>
      </c>
      <c r="I20" s="58">
        <v>120</v>
      </c>
      <c r="J20" s="96">
        <f t="shared" si="1"/>
        <v>480</v>
      </c>
      <c r="K20" s="152"/>
    </row>
    <row r="21" spans="2:11" ht="18.75" customHeight="1" x14ac:dyDescent="0.3">
      <c r="B21" s="151"/>
      <c r="C21" s="54" t="s">
        <v>32</v>
      </c>
      <c r="D21" s="54"/>
      <c r="E21" s="54"/>
      <c r="F21" s="55" t="s">
        <v>19</v>
      </c>
      <c r="G21" s="56"/>
      <c r="H21" s="57">
        <v>0</v>
      </c>
      <c r="I21" s="58">
        <v>0</v>
      </c>
      <c r="J21" s="96">
        <f t="shared" si="1"/>
        <v>0</v>
      </c>
      <c r="K21" s="152"/>
    </row>
    <row r="22" spans="2:11" ht="18.75" customHeight="1" x14ac:dyDescent="0.3">
      <c r="B22" s="151"/>
      <c r="C22" s="54" t="s">
        <v>33</v>
      </c>
      <c r="D22" s="54"/>
      <c r="E22" s="54"/>
      <c r="F22" s="55" t="s">
        <v>19</v>
      </c>
      <c r="G22" s="56"/>
      <c r="H22" s="57">
        <v>4</v>
      </c>
      <c r="I22" s="58">
        <v>50</v>
      </c>
      <c r="J22" s="96">
        <f t="shared" si="1"/>
        <v>200</v>
      </c>
      <c r="K22" s="152"/>
    </row>
    <row r="23" spans="2:11" ht="18.75" customHeight="1" x14ac:dyDescent="0.3">
      <c r="B23" s="151"/>
      <c r="C23" s="54" t="s">
        <v>34</v>
      </c>
      <c r="D23" s="54"/>
      <c r="E23" s="54"/>
      <c r="F23" s="55" t="s">
        <v>19</v>
      </c>
      <c r="G23" s="56"/>
      <c r="H23" s="57">
        <v>4</v>
      </c>
      <c r="I23" s="58">
        <v>50</v>
      </c>
      <c r="J23" s="96">
        <f t="shared" si="1"/>
        <v>200</v>
      </c>
      <c r="K23" s="152"/>
    </row>
    <row r="24" spans="2:11" ht="18.75" customHeight="1" x14ac:dyDescent="0.3">
      <c r="B24" s="151"/>
      <c r="C24" s="54" t="s">
        <v>35</v>
      </c>
      <c r="D24" s="54"/>
      <c r="E24" s="54"/>
      <c r="F24" s="55" t="s">
        <v>19</v>
      </c>
      <c r="G24" s="56"/>
      <c r="H24" s="57">
        <v>0</v>
      </c>
      <c r="I24" s="58">
        <v>10</v>
      </c>
      <c r="J24" s="96">
        <f t="shared" si="1"/>
        <v>0</v>
      </c>
      <c r="K24" s="152"/>
    </row>
    <row r="25" spans="2:11" ht="18.75" customHeight="1" x14ac:dyDescent="0.3">
      <c r="B25" s="151"/>
      <c r="C25" s="54" t="s">
        <v>36</v>
      </c>
      <c r="D25" s="54"/>
      <c r="E25" s="54"/>
      <c r="F25" s="55" t="s">
        <v>22</v>
      </c>
      <c r="G25" s="56"/>
      <c r="H25" s="57">
        <v>5</v>
      </c>
      <c r="I25" s="58">
        <v>0</v>
      </c>
      <c r="J25" s="96">
        <f t="shared" si="1"/>
        <v>0</v>
      </c>
      <c r="K25" s="152"/>
    </row>
    <row r="26" spans="2:11" ht="18.75" customHeight="1" x14ac:dyDescent="0.3">
      <c r="B26" s="151"/>
      <c r="C26" s="54" t="s">
        <v>63</v>
      </c>
      <c r="D26" s="54"/>
      <c r="E26" s="54"/>
      <c r="F26" s="55" t="s">
        <v>22</v>
      </c>
      <c r="G26" s="56"/>
      <c r="H26" s="57">
        <v>0</v>
      </c>
      <c r="I26" s="58">
        <v>0</v>
      </c>
      <c r="J26" s="96">
        <f t="shared" si="1"/>
        <v>0</v>
      </c>
      <c r="K26" s="152"/>
    </row>
    <row r="27" spans="2:11" ht="18.75" customHeight="1" x14ac:dyDescent="0.3">
      <c r="B27" s="151"/>
      <c r="C27" s="54" t="s">
        <v>64</v>
      </c>
      <c r="D27" s="54"/>
      <c r="E27" s="54"/>
      <c r="F27" s="55" t="s">
        <v>22</v>
      </c>
      <c r="G27" s="56"/>
      <c r="H27" s="57">
        <v>0</v>
      </c>
      <c r="I27" s="58">
        <v>8</v>
      </c>
      <c r="J27" s="96">
        <f t="shared" si="1"/>
        <v>0</v>
      </c>
      <c r="K27" s="152"/>
    </row>
    <row r="28" spans="2:11" ht="18.75" customHeight="1" x14ac:dyDescent="0.3">
      <c r="B28" s="151"/>
      <c r="C28" s="54" t="s">
        <v>21</v>
      </c>
      <c r="D28" s="54"/>
      <c r="E28" s="54"/>
      <c r="F28" s="55" t="s">
        <v>22</v>
      </c>
      <c r="G28" s="56"/>
      <c r="H28" s="57">
        <v>5</v>
      </c>
      <c r="I28" s="58">
        <v>10</v>
      </c>
      <c r="J28" s="96">
        <f t="shared" si="1"/>
        <v>50</v>
      </c>
      <c r="K28" s="152"/>
    </row>
    <row r="29" spans="2:11" ht="18.75" customHeight="1" x14ac:dyDescent="0.3">
      <c r="B29" s="151"/>
      <c r="C29" s="54" t="s">
        <v>37</v>
      </c>
      <c r="D29" s="54"/>
      <c r="E29" s="54"/>
      <c r="F29" s="55" t="s">
        <v>22</v>
      </c>
      <c r="G29" s="56"/>
      <c r="H29" s="57">
        <v>1</v>
      </c>
      <c r="I29" s="58">
        <v>200</v>
      </c>
      <c r="J29" s="96">
        <f t="shared" si="1"/>
        <v>200</v>
      </c>
      <c r="K29" s="152"/>
    </row>
    <row r="30" spans="2:11" ht="15" thickBot="1" x14ac:dyDescent="0.35">
      <c r="B30" s="151"/>
      <c r="C30" s="54" t="s">
        <v>38</v>
      </c>
      <c r="D30" s="54"/>
      <c r="E30" s="54"/>
      <c r="F30" s="60" t="s">
        <v>22</v>
      </c>
      <c r="G30" s="61"/>
      <c r="H30" s="101">
        <v>1</v>
      </c>
      <c r="I30" s="63">
        <v>100</v>
      </c>
      <c r="J30" s="96">
        <f t="shared" si="1"/>
        <v>100</v>
      </c>
      <c r="K30" s="153"/>
    </row>
    <row r="31" spans="2:11" ht="18.600000000000001" thickTop="1" thickBot="1" x14ac:dyDescent="0.4">
      <c r="B31" s="154"/>
      <c r="C31" s="155"/>
      <c r="D31" s="156"/>
      <c r="E31" s="156"/>
      <c r="F31" s="156"/>
      <c r="G31" s="156"/>
      <c r="H31" s="156"/>
      <c r="I31" s="157" t="s">
        <v>17</v>
      </c>
      <c r="J31" s="158">
        <f>SUM(J15:J30)</f>
        <v>2230</v>
      </c>
      <c r="K31" s="159"/>
    </row>
    <row r="32" spans="2:11" ht="17.399999999999999" x14ac:dyDescent="0.35">
      <c r="B32" s="166"/>
      <c r="C32" s="167"/>
      <c r="D32" s="166"/>
      <c r="E32" s="166"/>
      <c r="F32" s="166"/>
      <c r="G32" s="166"/>
      <c r="H32" s="166"/>
      <c r="I32" s="168" t="s">
        <v>92</v>
      </c>
      <c r="J32" s="169">
        <f>J31*2</f>
        <v>4460</v>
      </c>
      <c r="K32" s="166"/>
    </row>
    <row r="34" spans="2:11" ht="15" thickBot="1" x14ac:dyDescent="0.35">
      <c r="B34" s="122"/>
      <c r="C34" s="122"/>
      <c r="D34" s="122"/>
      <c r="E34" s="122"/>
      <c r="F34" s="122"/>
      <c r="G34" s="122"/>
      <c r="H34" s="122"/>
      <c r="I34" s="122"/>
      <c r="J34" s="122"/>
      <c r="K34" s="122"/>
    </row>
    <row r="35" spans="2:11" ht="22.8" customHeight="1" x14ac:dyDescent="0.3">
      <c r="B35" s="241" t="s">
        <v>90</v>
      </c>
      <c r="C35" s="242"/>
      <c r="D35" s="242"/>
      <c r="E35" s="242" t="s">
        <v>57</v>
      </c>
      <c r="F35" s="242"/>
      <c r="G35" s="242"/>
      <c r="H35" s="242"/>
      <c r="I35" s="242"/>
      <c r="J35" s="242"/>
      <c r="K35" s="243"/>
    </row>
    <row r="36" spans="2:11" ht="16.8" customHeight="1" x14ac:dyDescent="0.3">
      <c r="B36" s="127"/>
      <c r="C36" s="128" t="s">
        <v>15</v>
      </c>
      <c r="D36" s="129"/>
      <c r="E36" s="129"/>
      <c r="F36" s="130"/>
      <c r="G36" s="131"/>
      <c r="H36" s="131"/>
      <c r="I36" s="132"/>
      <c r="J36" s="132"/>
      <c r="K36" s="133"/>
    </row>
    <row r="37" spans="2:11" ht="17.399999999999999" customHeight="1" thickBot="1" x14ac:dyDescent="0.35">
      <c r="B37" s="127"/>
      <c r="C37" s="105"/>
      <c r="D37" s="129"/>
      <c r="E37" s="129"/>
      <c r="F37" s="134" t="s">
        <v>16</v>
      </c>
      <c r="G37" s="123">
        <f>H37/$C$8</f>
        <v>0</v>
      </c>
      <c r="H37" s="126">
        <f>J47+J48+J49+J50</f>
        <v>0</v>
      </c>
      <c r="I37" s="132"/>
      <c r="J37" s="132"/>
      <c r="K37" s="133"/>
    </row>
    <row r="38" spans="2:11" ht="18.600000000000001" customHeight="1" thickTop="1" thickBot="1" x14ac:dyDescent="0.35">
      <c r="B38" s="127"/>
      <c r="C38" s="135" t="s">
        <v>17</v>
      </c>
      <c r="D38" s="129"/>
      <c r="E38" s="129"/>
      <c r="F38" s="134" t="s">
        <v>18</v>
      </c>
      <c r="G38" s="124">
        <f>H38/$C$8</f>
        <v>0</v>
      </c>
      <c r="H38" s="126">
        <f>J51</f>
        <v>0</v>
      </c>
      <c r="I38" s="237">
        <f>C39</f>
        <v>0</v>
      </c>
      <c r="J38" s="237"/>
      <c r="K38" s="238"/>
    </row>
    <row r="39" spans="2:11" ht="19.2" customHeight="1" thickTop="1" thickBot="1" x14ac:dyDescent="0.35">
      <c r="B39" s="127"/>
      <c r="C39" s="160">
        <f>J62</f>
        <v>0</v>
      </c>
      <c r="D39" s="129"/>
      <c r="E39" s="129"/>
      <c r="F39" s="134" t="s">
        <v>19</v>
      </c>
      <c r="G39" s="124">
        <f t="shared" ref="G39:G40" si="2">H39/$C$8</f>
        <v>0</v>
      </c>
      <c r="H39" s="126">
        <f>J52+J53+J54+J55</f>
        <v>0</v>
      </c>
      <c r="I39" s="237"/>
      <c r="J39" s="237"/>
      <c r="K39" s="238"/>
    </row>
    <row r="40" spans="2:11" ht="16.8" customHeight="1" thickTop="1" thickBot="1" x14ac:dyDescent="0.35">
      <c r="B40" s="127"/>
      <c r="C40" s="128" t="s">
        <v>20</v>
      </c>
      <c r="D40" s="129"/>
      <c r="E40" s="129"/>
      <c r="F40" s="134" t="s">
        <v>21</v>
      </c>
      <c r="G40" s="125">
        <f t="shared" si="2"/>
        <v>0</v>
      </c>
      <c r="H40" s="126">
        <f>J59</f>
        <v>0</v>
      </c>
      <c r="I40" s="132"/>
      <c r="J40" s="132"/>
      <c r="K40" s="133"/>
    </row>
    <row r="41" spans="2:11" ht="19.2" customHeight="1" thickTop="1" thickBot="1" x14ac:dyDescent="0.35">
      <c r="B41" s="127"/>
      <c r="C41" s="137">
        <f>C37-C39</f>
        <v>0</v>
      </c>
      <c r="D41" s="129"/>
      <c r="E41" s="129"/>
      <c r="F41" s="134" t="s">
        <v>22</v>
      </c>
      <c r="G41" s="125">
        <f>H41/$C$8</f>
        <v>0</v>
      </c>
      <c r="H41" s="126">
        <f>J56+J57+J58+J60+J61</f>
        <v>0</v>
      </c>
      <c r="I41" s="132"/>
      <c r="J41" s="132"/>
      <c r="K41" s="133"/>
    </row>
    <row r="42" spans="2:11" ht="15" thickTop="1" x14ac:dyDescent="0.3">
      <c r="B42" s="127"/>
      <c r="C42" s="129"/>
      <c r="D42" s="129"/>
      <c r="E42" s="129"/>
      <c r="F42" s="130"/>
      <c r="G42" s="130"/>
      <c r="H42" s="130"/>
      <c r="I42" s="132"/>
      <c r="J42" s="132"/>
      <c r="K42" s="133"/>
    </row>
    <row r="43" spans="2:11" x14ac:dyDescent="0.3">
      <c r="B43" s="244"/>
      <c r="C43" s="245"/>
      <c r="D43" s="245"/>
      <c r="E43" s="245"/>
      <c r="F43" s="245"/>
      <c r="G43" s="245"/>
      <c r="H43" s="245"/>
      <c r="I43" s="246"/>
      <c r="J43" s="246"/>
      <c r="K43" s="247"/>
    </row>
    <row r="44" spans="2:11" x14ac:dyDescent="0.3">
      <c r="B44" s="138"/>
      <c r="C44" s="132"/>
      <c r="D44" s="132"/>
      <c r="E44" s="132"/>
      <c r="F44" s="132"/>
      <c r="G44" s="132"/>
      <c r="H44" s="132"/>
      <c r="I44" s="132"/>
      <c r="J44" s="132"/>
      <c r="K44" s="133"/>
    </row>
    <row r="45" spans="2:11" x14ac:dyDescent="0.3">
      <c r="B45" s="165"/>
      <c r="C45" s="161"/>
      <c r="D45" s="162"/>
      <c r="E45" s="162"/>
      <c r="F45" s="163">
        <v>3</v>
      </c>
      <c r="G45" s="162"/>
      <c r="H45" s="162"/>
      <c r="I45" s="162"/>
      <c r="J45" s="162"/>
      <c r="K45" s="164"/>
    </row>
    <row r="46" spans="2:11" x14ac:dyDescent="0.3">
      <c r="B46" s="239" t="s">
        <v>23</v>
      </c>
      <c r="C46" s="240"/>
      <c r="D46" s="240"/>
      <c r="E46" s="240"/>
      <c r="F46" s="144" t="s">
        <v>24</v>
      </c>
      <c r="G46" s="144"/>
      <c r="H46" s="145" t="s">
        <v>25</v>
      </c>
      <c r="I46" s="146" t="s">
        <v>59</v>
      </c>
      <c r="J46" s="147" t="s">
        <v>26</v>
      </c>
      <c r="K46" s="148"/>
    </row>
    <row r="47" spans="2:11" x14ac:dyDescent="0.3">
      <c r="B47" s="149"/>
      <c r="C47" s="47" t="s">
        <v>27</v>
      </c>
      <c r="D47" s="47"/>
      <c r="E47" s="47"/>
      <c r="F47" s="48" t="s">
        <v>16</v>
      </c>
      <c r="G47" s="49"/>
      <c r="H47" s="50">
        <v>1</v>
      </c>
      <c r="I47" s="51">
        <v>0</v>
      </c>
      <c r="J47" s="96">
        <f>IF(ISBLANK(I47),0,IF(ISBLANK(H47),I47,H47*I47))</f>
        <v>0</v>
      </c>
      <c r="K47" s="150"/>
    </row>
    <row r="48" spans="2:11" x14ac:dyDescent="0.3">
      <c r="B48" s="151"/>
      <c r="C48" s="54" t="s">
        <v>28</v>
      </c>
      <c r="D48" s="54"/>
      <c r="E48" s="54"/>
      <c r="F48" s="55" t="s">
        <v>16</v>
      </c>
      <c r="G48" s="56"/>
      <c r="H48" s="57">
        <v>5</v>
      </c>
      <c r="I48" s="58">
        <v>0</v>
      </c>
      <c r="J48" s="96">
        <f t="shared" ref="J48" si="3">IF(ISBLANK(I48),0,IF(ISBLANK(H48),I48,H48*I48))</f>
        <v>0</v>
      </c>
      <c r="K48" s="152"/>
    </row>
    <row r="49" spans="2:11" x14ac:dyDescent="0.3">
      <c r="B49" s="151"/>
      <c r="C49" s="54" t="s">
        <v>29</v>
      </c>
      <c r="D49" s="54"/>
      <c r="E49" s="54"/>
      <c r="F49" s="55" t="s">
        <v>16</v>
      </c>
      <c r="G49" s="56"/>
      <c r="H49" s="57">
        <v>1</v>
      </c>
      <c r="I49" s="58">
        <v>0</v>
      </c>
      <c r="J49" s="96">
        <f>IF(ISBLANK(I49),0,IF(ISBLANK(H49),I49,H49*I49))</f>
        <v>0</v>
      </c>
      <c r="K49" s="152"/>
    </row>
    <row r="50" spans="2:11" x14ac:dyDescent="0.3">
      <c r="B50" s="151"/>
      <c r="C50" s="54" t="s">
        <v>30</v>
      </c>
      <c r="D50" s="54"/>
      <c r="E50" s="54"/>
      <c r="F50" s="55" t="s">
        <v>16</v>
      </c>
      <c r="G50" s="56"/>
      <c r="H50" s="57">
        <v>0</v>
      </c>
      <c r="I50" s="58">
        <v>0</v>
      </c>
      <c r="J50" s="96">
        <f>IF(ISBLANK(I50),0,IF(ISBLANK(H50),I50,H50*I50))</f>
        <v>0</v>
      </c>
      <c r="K50" s="152"/>
    </row>
    <row r="51" spans="2:11" x14ac:dyDescent="0.3">
      <c r="B51" s="151"/>
      <c r="C51" s="54" t="s">
        <v>31</v>
      </c>
      <c r="D51" s="54"/>
      <c r="E51" s="54"/>
      <c r="F51" s="55" t="s">
        <v>18</v>
      </c>
      <c r="G51" s="56"/>
      <c r="H51" s="57">
        <v>4</v>
      </c>
      <c r="I51" s="58">
        <v>0</v>
      </c>
      <c r="J51" s="96">
        <f t="shared" ref="J51:J59" si="4">IF(ISBLANK(I51),0,IF(ISBLANK(H51),I51,H51*I51))</f>
        <v>0</v>
      </c>
      <c r="K51" s="152"/>
    </row>
    <row r="52" spans="2:11" x14ac:dyDescent="0.3">
      <c r="B52" s="151"/>
      <c r="C52" s="54" t="s">
        <v>32</v>
      </c>
      <c r="D52" s="54"/>
      <c r="E52" s="54"/>
      <c r="F52" s="55" t="s">
        <v>19</v>
      </c>
      <c r="G52" s="56"/>
      <c r="H52" s="57">
        <v>0</v>
      </c>
      <c r="I52" s="58">
        <v>0</v>
      </c>
      <c r="J52" s="96">
        <f t="shared" si="4"/>
        <v>0</v>
      </c>
      <c r="K52" s="152"/>
    </row>
    <row r="53" spans="2:11" x14ac:dyDescent="0.3">
      <c r="B53" s="151"/>
      <c r="C53" s="54" t="s">
        <v>33</v>
      </c>
      <c r="D53" s="54"/>
      <c r="E53" s="54"/>
      <c r="F53" s="55" t="s">
        <v>19</v>
      </c>
      <c r="G53" s="56"/>
      <c r="H53" s="57">
        <v>4</v>
      </c>
      <c r="I53" s="58">
        <v>0</v>
      </c>
      <c r="J53" s="96">
        <f t="shared" si="4"/>
        <v>0</v>
      </c>
      <c r="K53" s="152"/>
    </row>
    <row r="54" spans="2:11" x14ac:dyDescent="0.3">
      <c r="B54" s="151"/>
      <c r="C54" s="54" t="s">
        <v>34</v>
      </c>
      <c r="D54" s="54"/>
      <c r="E54" s="54"/>
      <c r="F54" s="55" t="s">
        <v>19</v>
      </c>
      <c r="G54" s="56"/>
      <c r="H54" s="57">
        <v>4</v>
      </c>
      <c r="I54" s="58">
        <v>0</v>
      </c>
      <c r="J54" s="96">
        <f t="shared" si="4"/>
        <v>0</v>
      </c>
      <c r="K54" s="152"/>
    </row>
    <row r="55" spans="2:11" x14ac:dyDescent="0.3">
      <c r="B55" s="151"/>
      <c r="C55" s="54" t="s">
        <v>35</v>
      </c>
      <c r="D55" s="54"/>
      <c r="E55" s="54"/>
      <c r="F55" s="55" t="s">
        <v>19</v>
      </c>
      <c r="G55" s="56"/>
      <c r="H55" s="57">
        <v>0</v>
      </c>
      <c r="I55" s="58">
        <v>0</v>
      </c>
      <c r="J55" s="96">
        <f t="shared" si="4"/>
        <v>0</v>
      </c>
      <c r="K55" s="152"/>
    </row>
    <row r="56" spans="2:11" x14ac:dyDescent="0.3">
      <c r="B56" s="151"/>
      <c r="C56" s="54" t="s">
        <v>36</v>
      </c>
      <c r="D56" s="54"/>
      <c r="E56" s="54"/>
      <c r="F56" s="55" t="s">
        <v>22</v>
      </c>
      <c r="G56" s="56"/>
      <c r="H56" s="57">
        <v>5</v>
      </c>
      <c r="I56" s="58">
        <v>0</v>
      </c>
      <c r="J56" s="96">
        <f t="shared" si="4"/>
        <v>0</v>
      </c>
      <c r="K56" s="152"/>
    </row>
    <row r="57" spans="2:11" x14ac:dyDescent="0.3">
      <c r="B57" s="151"/>
      <c r="C57" s="54" t="s">
        <v>63</v>
      </c>
      <c r="D57" s="54"/>
      <c r="E57" s="54"/>
      <c r="F57" s="55" t="s">
        <v>22</v>
      </c>
      <c r="G57" s="56"/>
      <c r="H57" s="57">
        <v>0</v>
      </c>
      <c r="I57" s="58">
        <v>0</v>
      </c>
      <c r="J57" s="96">
        <f t="shared" si="4"/>
        <v>0</v>
      </c>
      <c r="K57" s="152"/>
    </row>
    <row r="58" spans="2:11" x14ac:dyDescent="0.3">
      <c r="B58" s="151"/>
      <c r="C58" s="54" t="s">
        <v>64</v>
      </c>
      <c r="D58" s="54"/>
      <c r="E58" s="54"/>
      <c r="F58" s="55" t="s">
        <v>22</v>
      </c>
      <c r="G58" s="56"/>
      <c r="H58" s="57">
        <v>0</v>
      </c>
      <c r="I58" s="58">
        <v>0</v>
      </c>
      <c r="J58" s="96">
        <f t="shared" si="4"/>
        <v>0</v>
      </c>
      <c r="K58" s="152"/>
    </row>
    <row r="59" spans="2:11" x14ac:dyDescent="0.3">
      <c r="B59" s="151"/>
      <c r="C59" s="54" t="s">
        <v>21</v>
      </c>
      <c r="D59" s="54"/>
      <c r="E59" s="54"/>
      <c r="F59" s="55" t="s">
        <v>22</v>
      </c>
      <c r="G59" s="56"/>
      <c r="H59" s="57">
        <v>5</v>
      </c>
      <c r="I59" s="58">
        <v>0</v>
      </c>
      <c r="J59" s="96">
        <f t="shared" si="4"/>
        <v>0</v>
      </c>
      <c r="K59" s="152"/>
    </row>
    <row r="60" spans="2:11" x14ac:dyDescent="0.3">
      <c r="B60" s="151"/>
      <c r="C60" s="54" t="s">
        <v>37</v>
      </c>
      <c r="D60" s="54"/>
      <c r="E60" s="54"/>
      <c r="F60" s="55" t="s">
        <v>22</v>
      </c>
      <c r="G60" s="56"/>
      <c r="H60" s="57">
        <v>1</v>
      </c>
      <c r="I60" s="58">
        <v>0</v>
      </c>
      <c r="J60" s="96">
        <f>I60*H60</f>
        <v>0</v>
      </c>
      <c r="K60" s="152"/>
    </row>
    <row r="61" spans="2:11" ht="19.8" customHeight="1" thickBot="1" x14ac:dyDescent="0.35">
      <c r="B61" s="151"/>
      <c r="C61" s="54" t="s">
        <v>38</v>
      </c>
      <c r="D61" s="54"/>
      <c r="E61" s="54"/>
      <c r="F61" s="55" t="s">
        <v>22</v>
      </c>
      <c r="G61" s="61"/>
      <c r="H61" s="101">
        <v>1</v>
      </c>
      <c r="I61" s="63">
        <v>0</v>
      </c>
      <c r="J61" s="96">
        <f t="shared" ref="J61" si="5">IF(ISBLANK(I61),0,IF(ISBLANK(H61),I61,H61*I61))</f>
        <v>0</v>
      </c>
      <c r="K61" s="153"/>
    </row>
    <row r="62" spans="2:11" ht="18.600000000000001" thickTop="1" thickBot="1" x14ac:dyDescent="0.4">
      <c r="B62" s="154"/>
      <c r="C62" s="155"/>
      <c r="D62" s="156"/>
      <c r="E62" s="156"/>
      <c r="F62" s="156"/>
      <c r="G62" s="156"/>
      <c r="H62" s="156"/>
      <c r="I62" s="157" t="s">
        <v>17</v>
      </c>
      <c r="J62" s="158">
        <f>SUM(J46:J61)</f>
        <v>0</v>
      </c>
      <c r="K62" s="159"/>
    </row>
  </sheetData>
  <mergeCells count="16">
    <mergeCell ref="I38:K39"/>
    <mergeCell ref="B43:H43"/>
    <mergeCell ref="I43:K43"/>
    <mergeCell ref="B46:E46"/>
    <mergeCell ref="B1:F1"/>
    <mergeCell ref="B2:G3"/>
    <mergeCell ref="B4:D4"/>
    <mergeCell ref="E4:K4"/>
    <mergeCell ref="M6:P8"/>
    <mergeCell ref="M11:P13"/>
    <mergeCell ref="B35:D35"/>
    <mergeCell ref="E35:K35"/>
    <mergeCell ref="B15:E15"/>
    <mergeCell ref="I7:K8"/>
    <mergeCell ref="B12:H12"/>
    <mergeCell ref="I12:K12"/>
  </mergeCells>
  <dataValidations count="1">
    <dataValidation type="list" allowBlank="1" showInputMessage="1" showErrorMessage="1" sqref="F16:F30 F47:F61" xr:uid="{07872648-9283-4F0F-9C76-5088CA1E960A}">
      <formula1>$F$6:$F$10</formula1>
    </dataValidation>
  </dataValidations>
  <hyperlinks>
    <hyperlink ref="J1" r:id="rId1" location="'General '!A1" xr:uid="{1844FB20-F4F0-4396-83FB-FB3E253D7625}"/>
    <hyperlink ref="L1" r:id="rId2" location="'Budget  Summary'!A1" xr:uid="{4F0DFEE0-52F2-4269-A308-89060FCA5D76}"/>
    <hyperlink ref="M11:P13" r:id="rId3" location="'Yasser Q1'!A1" display="EXPENSES STUDY" xr:uid="{1BBF9F36-59F4-4BA4-8570-EE39828007DB}"/>
  </hyperlinks>
  <pageMargins left="0.7" right="0.7" top="0.75" bottom="0.75" header="0.3" footer="0.3"/>
  <drawing r:id="rId4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777815-FE22-4E95-96EA-78A1953E0DC6}">
  <dimension ref="A1:C15"/>
  <sheetViews>
    <sheetView workbookViewId="0">
      <selection activeCell="G4" sqref="G4"/>
    </sheetView>
  </sheetViews>
  <sheetFormatPr defaultRowHeight="14.4" x14ac:dyDescent="0.3"/>
  <cols>
    <col min="1" max="1" width="22.88671875" customWidth="1"/>
    <col min="2" max="2" width="62.109375" customWidth="1"/>
    <col min="3" max="3" width="26" customWidth="1"/>
  </cols>
  <sheetData>
    <row r="1" spans="1:3" x14ac:dyDescent="0.3">
      <c r="A1" s="201" t="s">
        <v>115</v>
      </c>
    </row>
    <row r="3" spans="1:3" ht="21.6" x14ac:dyDescent="0.45">
      <c r="A3" s="193"/>
      <c r="B3" s="194" t="s">
        <v>66</v>
      </c>
      <c r="C3" s="194" t="s">
        <v>95</v>
      </c>
    </row>
    <row r="4" spans="1:3" ht="135" customHeight="1" x14ac:dyDescent="0.3">
      <c r="A4" s="195" t="s">
        <v>104</v>
      </c>
      <c r="B4" s="196"/>
      <c r="C4" s="197" t="s">
        <v>105</v>
      </c>
    </row>
    <row r="5" spans="1:3" ht="114.6" customHeight="1" x14ac:dyDescent="0.3">
      <c r="A5" s="195" t="s">
        <v>106</v>
      </c>
      <c r="B5" s="196"/>
      <c r="C5" s="197" t="s">
        <v>107</v>
      </c>
    </row>
    <row r="6" spans="1:3" ht="18" x14ac:dyDescent="0.3">
      <c r="A6" s="196"/>
      <c r="B6" s="198" t="s">
        <v>108</v>
      </c>
      <c r="C6" s="199">
        <f>118+165</f>
        <v>283</v>
      </c>
    </row>
    <row r="7" spans="1:3" ht="18" x14ac:dyDescent="0.3">
      <c r="A7" s="196"/>
      <c r="B7" s="198" t="s">
        <v>109</v>
      </c>
      <c r="C7" s="199">
        <f>C6*2</f>
        <v>566</v>
      </c>
    </row>
    <row r="11" spans="1:3" ht="21.6" x14ac:dyDescent="0.45">
      <c r="A11" s="193"/>
      <c r="B11" s="194" t="s">
        <v>114</v>
      </c>
      <c r="C11" s="194" t="s">
        <v>98</v>
      </c>
    </row>
    <row r="12" spans="1:3" ht="144.6" customHeight="1" x14ac:dyDescent="0.3">
      <c r="A12" s="195" t="s">
        <v>110</v>
      </c>
      <c r="B12" s="196"/>
      <c r="C12" s="197" t="s">
        <v>111</v>
      </c>
    </row>
    <row r="13" spans="1:3" ht="128.4" customHeight="1" x14ac:dyDescent="0.3">
      <c r="A13" s="200" t="s">
        <v>112</v>
      </c>
      <c r="B13" s="196"/>
      <c r="C13" s="197" t="s">
        <v>113</v>
      </c>
    </row>
    <row r="14" spans="1:3" ht="18" x14ac:dyDescent="0.3">
      <c r="A14" s="196"/>
      <c r="B14" s="198" t="s">
        <v>108</v>
      </c>
      <c r="C14" s="199">
        <f>295+127</f>
        <v>422</v>
      </c>
    </row>
    <row r="15" spans="1:3" ht="18" x14ac:dyDescent="0.3">
      <c r="A15" s="196"/>
      <c r="B15" s="198" t="s">
        <v>109</v>
      </c>
      <c r="C15" s="199">
        <f>C14*2</f>
        <v>844</v>
      </c>
    </row>
  </sheetData>
  <hyperlinks>
    <hyperlink ref="A1" r:id="rId1" location="'Belgium '!A1" xr:uid="{122369AA-23BD-4220-911B-C12087135AA7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093EEE-9DEC-4D9C-8CD9-06C36C408193}">
  <dimension ref="A1:B20"/>
  <sheetViews>
    <sheetView workbookViewId="0">
      <selection activeCell="T5" sqref="T5"/>
    </sheetView>
  </sheetViews>
  <sheetFormatPr defaultRowHeight="14.4" x14ac:dyDescent="0.3"/>
  <cols>
    <col min="1" max="1" width="21.33203125" bestFit="1" customWidth="1"/>
    <col min="2" max="2" width="14" bestFit="1" customWidth="1"/>
  </cols>
  <sheetData>
    <row r="1" spans="1:2" x14ac:dyDescent="0.3">
      <c r="A1" s="202" t="s">
        <v>117</v>
      </c>
      <c r="B1" s="203" t="s">
        <v>96</v>
      </c>
    </row>
    <row r="2" spans="1:2" x14ac:dyDescent="0.3">
      <c r="A2" s="204" t="s">
        <v>118</v>
      </c>
      <c r="B2" s="205">
        <f>1853*2</f>
        <v>3706</v>
      </c>
    </row>
    <row r="3" spans="1:2" x14ac:dyDescent="0.3">
      <c r="A3" s="204" t="s">
        <v>119</v>
      </c>
      <c r="B3" s="206">
        <v>1607</v>
      </c>
    </row>
    <row r="4" spans="1:2" x14ac:dyDescent="0.3">
      <c r="A4" s="204" t="s">
        <v>120</v>
      </c>
      <c r="B4" s="206">
        <f>SUM(B2:B3)</f>
        <v>5313</v>
      </c>
    </row>
    <row r="5" spans="1:2" x14ac:dyDescent="0.3">
      <c r="A5" s="204" t="s">
        <v>121</v>
      </c>
      <c r="B5" s="207">
        <f>B4/9.5</f>
        <v>559.26315789473688</v>
      </c>
    </row>
    <row r="6" spans="1:2" x14ac:dyDescent="0.3">
      <c r="A6" s="208"/>
      <c r="B6" s="209"/>
    </row>
    <row r="7" spans="1:2" x14ac:dyDescent="0.3">
      <c r="A7" s="208"/>
      <c r="B7" s="209"/>
    </row>
    <row r="8" spans="1:2" x14ac:dyDescent="0.3">
      <c r="A8" s="208"/>
      <c r="B8" s="209"/>
    </row>
    <row r="9" spans="1:2" x14ac:dyDescent="0.3">
      <c r="A9" s="208"/>
      <c r="B9" s="209"/>
    </row>
    <row r="10" spans="1:2" x14ac:dyDescent="0.3">
      <c r="A10" s="208"/>
      <c r="B10" s="209"/>
    </row>
    <row r="11" spans="1:2" x14ac:dyDescent="0.3">
      <c r="A11" s="208"/>
      <c r="B11" s="209"/>
    </row>
    <row r="12" spans="1:2" x14ac:dyDescent="0.3">
      <c r="A12" s="208"/>
      <c r="B12" s="209"/>
    </row>
    <row r="14" spans="1:2" x14ac:dyDescent="0.3">
      <c r="A14" s="202" t="s">
        <v>122</v>
      </c>
      <c r="B14" s="203" t="s">
        <v>97</v>
      </c>
    </row>
    <row r="15" spans="1:2" x14ac:dyDescent="0.3">
      <c r="A15" s="204" t="s">
        <v>118</v>
      </c>
      <c r="B15" s="205">
        <f>2135*2</f>
        <v>4270</v>
      </c>
    </row>
    <row r="16" spans="1:2" x14ac:dyDescent="0.3">
      <c r="A16" s="204" t="s">
        <v>119</v>
      </c>
      <c r="B16" s="206">
        <v>5786</v>
      </c>
    </row>
    <row r="17" spans="1:2" x14ac:dyDescent="0.3">
      <c r="A17" s="204" t="s">
        <v>120</v>
      </c>
      <c r="B17" s="206">
        <f>SUM(B15:B16)</f>
        <v>10056</v>
      </c>
    </row>
    <row r="18" spans="1:2" x14ac:dyDescent="0.3">
      <c r="A18" s="204" t="s">
        <v>121</v>
      </c>
      <c r="B18" s="210">
        <f>B17/9.5</f>
        <v>1058.5263157894738</v>
      </c>
    </row>
    <row r="19" spans="1:2" x14ac:dyDescent="0.3">
      <c r="A19" s="204" t="s">
        <v>123</v>
      </c>
      <c r="B19" s="210">
        <v>80</v>
      </c>
    </row>
    <row r="20" spans="1:2" x14ac:dyDescent="0.3">
      <c r="A20" s="204" t="s">
        <v>124</v>
      </c>
      <c r="B20" s="207">
        <f>SUM(B18:B19)</f>
        <v>1138.5263157894738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DF95B-0A29-4958-A380-8B7BEEC44205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39186-B0F7-4353-9BBB-75557642C1ED}">
  <dimension ref="A1"/>
  <sheetViews>
    <sheetView workbookViewId="0">
      <selection activeCell="G22" sqref="G22"/>
    </sheetView>
  </sheetViews>
  <sheetFormatPr defaultRowHeight="14.4" x14ac:dyDescent="0.3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BBB814-4608-4A6F-8FF2-C32600B1FC1F}">
  <dimension ref="B1:M30"/>
  <sheetViews>
    <sheetView workbookViewId="0">
      <selection activeCell="M9" sqref="M9"/>
    </sheetView>
  </sheetViews>
  <sheetFormatPr defaultColWidth="9.109375" defaultRowHeight="14.4" x14ac:dyDescent="0.3"/>
  <cols>
    <col min="1" max="1" width="2.88671875" style="19" customWidth="1"/>
    <col min="2" max="2" width="2.109375" style="19" customWidth="1"/>
    <col min="3" max="3" width="23.88671875" style="19" customWidth="1"/>
    <col min="4" max="5" width="2.109375" style="19" customWidth="1"/>
    <col min="6" max="6" width="18.6640625" style="19" bestFit="1" customWidth="1"/>
    <col min="7" max="7" width="7.88671875" style="19" customWidth="1"/>
    <col min="8" max="8" width="12" style="19" bestFit="1" customWidth="1"/>
    <col min="9" max="9" width="16.5546875" style="19" customWidth="1"/>
    <col min="10" max="10" width="21.88671875" style="19" customWidth="1"/>
    <col min="11" max="11" width="4.44140625" style="19" customWidth="1"/>
    <col min="12" max="12" width="4.33203125" style="19" customWidth="1"/>
    <col min="13" max="13" width="40" style="19" customWidth="1"/>
    <col min="14" max="16384" width="9.109375" style="19"/>
  </cols>
  <sheetData>
    <row r="1" spans="2:13" ht="27.6" customHeight="1" x14ac:dyDescent="0.3">
      <c r="J1" s="20" t="s">
        <v>86</v>
      </c>
    </row>
    <row r="2" spans="2:13" ht="27.6" customHeight="1" x14ac:dyDescent="0.3">
      <c r="J2" s="21"/>
    </row>
    <row r="3" spans="2:13" s="23" customFormat="1" ht="23.4" x14ac:dyDescent="0.3">
      <c r="B3" s="213" t="s">
        <v>81</v>
      </c>
      <c r="C3" s="213"/>
      <c r="D3" s="213"/>
      <c r="E3" s="213"/>
      <c r="F3" s="213"/>
      <c r="G3" s="22"/>
      <c r="H3" s="22"/>
      <c r="I3" s="22"/>
      <c r="M3" s="214"/>
    </row>
    <row r="4" spans="2:13" s="23" customFormat="1" ht="22.5" customHeight="1" x14ac:dyDescent="0.3">
      <c r="B4" s="215" t="s">
        <v>13</v>
      </c>
      <c r="C4" s="215"/>
      <c r="D4" s="215"/>
      <c r="E4" s="216" t="s">
        <v>14</v>
      </c>
      <c r="F4" s="216"/>
      <c r="G4" s="216"/>
      <c r="H4" s="216"/>
      <c r="I4" s="216"/>
      <c r="J4" s="216"/>
      <c r="K4" s="216"/>
      <c r="M4" s="214"/>
    </row>
    <row r="5" spans="2:13" s="23" customFormat="1" ht="22.5" customHeight="1" x14ac:dyDescent="0.3">
      <c r="B5" s="24"/>
      <c r="C5" s="25" t="s">
        <v>15</v>
      </c>
      <c r="D5" s="24"/>
      <c r="E5" s="26"/>
      <c r="F5" s="26"/>
      <c r="G5" s="27"/>
      <c r="H5" s="27"/>
      <c r="I5" s="26"/>
      <c r="J5" s="26"/>
      <c r="K5" s="26"/>
      <c r="M5" s="28"/>
    </row>
    <row r="6" spans="2:13" s="23" customFormat="1" ht="16.8" thickBot="1" x14ac:dyDescent="0.35">
      <c r="B6" s="24"/>
      <c r="C6" s="29">
        <v>16000</v>
      </c>
      <c r="D6" s="24"/>
      <c r="E6" s="26"/>
      <c r="F6" s="30" t="s">
        <v>16</v>
      </c>
      <c r="G6" s="31">
        <f>H6/$C$8</f>
        <v>0.60306314313081311</v>
      </c>
      <c r="H6" s="32">
        <f>SUMIF($F$16:$F$28,"="&amp;F6,$J$16:$J$28)</f>
        <v>8597.2349999999988</v>
      </c>
      <c r="I6" s="26"/>
      <c r="J6" s="26"/>
      <c r="K6" s="26"/>
    </row>
    <row r="7" spans="2:13" s="23" customFormat="1" ht="15.6" thickTop="1" thickBot="1" x14ac:dyDescent="0.35">
      <c r="B7" s="24"/>
      <c r="C7" s="33" t="s">
        <v>17</v>
      </c>
      <c r="D7" s="24"/>
      <c r="E7" s="26"/>
      <c r="F7" s="30" t="s">
        <v>18</v>
      </c>
      <c r="G7" s="34">
        <f>H7/$C$8</f>
        <v>0.18863779286466104</v>
      </c>
      <c r="H7" s="32">
        <f>SUMIF($F$16:$F$28,"="&amp;F7,$J$16:$J$28)</f>
        <v>2689.21</v>
      </c>
      <c r="I7" s="217">
        <f>C8</f>
        <v>14255.945</v>
      </c>
      <c r="J7" s="217"/>
      <c r="K7" s="217"/>
      <c r="M7" s="35"/>
    </row>
    <row r="8" spans="2:13" s="23" customFormat="1" ht="17.399999999999999" thickTop="1" thickBot="1" x14ac:dyDescent="0.35">
      <c r="B8" s="24"/>
      <c r="C8" s="36">
        <f>J29</f>
        <v>14255.945</v>
      </c>
      <c r="D8" s="24"/>
      <c r="E8" s="26"/>
      <c r="F8" s="30" t="s">
        <v>19</v>
      </c>
      <c r="G8" s="34">
        <f t="shared" ref="G8:G9" si="0">H8/$C$8</f>
        <v>0.19044686269482661</v>
      </c>
      <c r="H8" s="32">
        <f>SUMIF($F$16:$F$28,"="&amp;F8,$J$16:$J$28)</f>
        <v>2715</v>
      </c>
      <c r="I8" s="217"/>
      <c r="J8" s="217"/>
      <c r="K8" s="217"/>
      <c r="M8" s="35"/>
    </row>
    <row r="9" spans="2:13" s="23" customFormat="1" ht="15.6" thickTop="1" thickBot="1" x14ac:dyDescent="0.35">
      <c r="B9" s="24"/>
      <c r="C9" s="25" t="s">
        <v>20</v>
      </c>
      <c r="D9" s="24"/>
      <c r="E9" s="26"/>
      <c r="F9" s="30" t="s">
        <v>21</v>
      </c>
      <c r="G9" s="37">
        <f t="shared" si="0"/>
        <v>0</v>
      </c>
      <c r="H9" s="32">
        <f>SUMIF($F$16:$F$28,"="&amp;F9,$J$16:$J$28)</f>
        <v>0</v>
      </c>
      <c r="I9" s="26"/>
      <c r="J9" s="26"/>
      <c r="K9" s="26"/>
      <c r="M9" s="35"/>
    </row>
    <row r="10" spans="2:13" s="23" customFormat="1" ht="17.399999999999999" thickTop="1" thickBot="1" x14ac:dyDescent="0.35">
      <c r="B10" s="24"/>
      <c r="C10" s="38">
        <f>C6-C8</f>
        <v>1744.0550000000003</v>
      </c>
      <c r="D10" s="24"/>
      <c r="E10" s="26"/>
      <c r="F10" s="30" t="s">
        <v>22</v>
      </c>
      <c r="G10" s="37">
        <f>H10/$C$8</f>
        <v>1.7852201309699216E-2</v>
      </c>
      <c r="H10" s="32">
        <f>C8-SUM(H6:H9)</f>
        <v>254.5</v>
      </c>
      <c r="I10" s="26"/>
      <c r="J10" s="26"/>
      <c r="K10" s="26"/>
      <c r="M10" s="28"/>
    </row>
    <row r="11" spans="2:13" s="23" customFormat="1" ht="18.75" customHeight="1" thickTop="1" x14ac:dyDescent="0.3">
      <c r="B11" s="24"/>
      <c r="C11" s="24"/>
      <c r="D11" s="24"/>
      <c r="E11" s="26"/>
      <c r="F11" s="26"/>
      <c r="G11" s="26"/>
      <c r="H11" s="26"/>
      <c r="I11" s="26"/>
      <c r="J11" s="26"/>
      <c r="K11" s="26"/>
    </row>
    <row r="12" spans="2:13" s="23" customFormat="1" ht="15.75" customHeight="1" x14ac:dyDescent="0.3">
      <c r="B12" s="218"/>
      <c r="C12" s="218"/>
      <c r="D12" s="218"/>
      <c r="E12" s="218"/>
      <c r="F12" s="218"/>
      <c r="G12" s="218"/>
      <c r="H12" s="218"/>
      <c r="I12" s="219"/>
      <c r="J12" s="219"/>
      <c r="K12" s="219"/>
    </row>
    <row r="13" spans="2:13" s="23" customFormat="1" x14ac:dyDescent="0.3">
      <c r="B13" s="22"/>
      <c r="C13" s="22"/>
      <c r="D13" s="22"/>
      <c r="E13" s="22"/>
      <c r="F13" s="22"/>
      <c r="G13" s="22"/>
      <c r="H13" s="22"/>
      <c r="I13" s="22"/>
      <c r="J13" s="22"/>
      <c r="K13" s="22"/>
    </row>
    <row r="14" spans="2:13" s="23" customFormat="1" ht="22.5" customHeight="1" x14ac:dyDescent="0.3">
      <c r="B14" s="39"/>
      <c r="C14" s="40"/>
      <c r="D14" s="41"/>
      <c r="E14" s="41"/>
      <c r="F14" s="41"/>
      <c r="G14" s="41"/>
      <c r="H14" s="41"/>
      <c r="I14" s="41"/>
      <c r="J14" s="41"/>
      <c r="K14" s="41"/>
    </row>
    <row r="15" spans="2:13" ht="22.5" customHeight="1" x14ac:dyDescent="0.3">
      <c r="B15" s="212" t="s">
        <v>23</v>
      </c>
      <c r="C15" s="212"/>
      <c r="D15" s="212"/>
      <c r="E15" s="212"/>
      <c r="F15" s="42" t="s">
        <v>24</v>
      </c>
      <c r="G15" s="42"/>
      <c r="H15" s="43" t="s">
        <v>25</v>
      </c>
      <c r="I15" s="44"/>
      <c r="J15" s="45" t="s">
        <v>26</v>
      </c>
      <c r="K15" s="46"/>
    </row>
    <row r="16" spans="2:13" ht="18.75" customHeight="1" x14ac:dyDescent="0.3">
      <c r="B16" s="47"/>
      <c r="C16" s="47" t="s">
        <v>27</v>
      </c>
      <c r="D16" s="47"/>
      <c r="E16" s="47"/>
      <c r="F16" s="48" t="s">
        <v>16</v>
      </c>
      <c r="G16" s="49"/>
      <c r="H16" s="50">
        <f>[1]Algeria!H16+[1]Serbia!H16+[1]Romania!H16+[1]Balkan!H16+[1]Singapor!H16+[1]Egypt!H16+[1]Italy!H16+[1]Romania!H17+'[1]Senegal '!H16</f>
        <v>16</v>
      </c>
      <c r="I16" s="51"/>
      <c r="J16" s="52">
        <f>[1]Algeria!J16+[1]Serbia!J16+[1]Romania!J16+[1]Romania!J17+[1]Balkan!J16+[1]Singapor!J16+[1]Egypt!J16+[1]Italy!J16+'[1]Senegal '!J16</f>
        <v>6491.3799999999992</v>
      </c>
      <c r="K16" s="53"/>
      <c r="M16" s="28"/>
    </row>
    <row r="17" spans="2:13" ht="18.75" customHeight="1" x14ac:dyDescent="0.3">
      <c r="B17" s="54"/>
      <c r="C17" s="54" t="s">
        <v>28</v>
      </c>
      <c r="D17" s="54"/>
      <c r="E17" s="54"/>
      <c r="F17" s="55" t="s">
        <v>16</v>
      </c>
      <c r="G17" s="56"/>
      <c r="H17" s="57">
        <f>[1]Algeria!H17+[1]Serbia!H17+[1]Romania!H18+[1]Balkan!H17+[1]Singapor!H17+[1]Egypt!H17+[1]Italy!H17+'[1]Senegal '!H17</f>
        <v>26.5</v>
      </c>
      <c r="I17" s="58"/>
      <c r="J17" s="52">
        <f>[1]Algeria!J17+[1]Serbia!J17+[1]Romania!J18+[1]Balkan!J17+[1]Singapor!J17+[1]Egypt!J17+[1]Italy!J17+'[1]Senegal '!J17</f>
        <v>1595.855</v>
      </c>
      <c r="K17" s="59"/>
    </row>
    <row r="18" spans="2:13" ht="18.75" customHeight="1" x14ac:dyDescent="0.3">
      <c r="B18" s="54"/>
      <c r="C18" s="54" t="s">
        <v>29</v>
      </c>
      <c r="D18" s="54"/>
      <c r="E18" s="54"/>
      <c r="F18" s="55" t="s">
        <v>16</v>
      </c>
      <c r="G18" s="56"/>
      <c r="H18" s="57">
        <f>[1]Algeria!H18+[1]Serbia!H18+[1]Romania!H19+[1]Balkan!H18+[1]Singapor!H18+[1]Egypt!H18+[1]Italy!H18+'[1]Senegal '!H18</f>
        <v>5</v>
      </c>
      <c r="I18" s="58"/>
      <c r="J18" s="52">
        <f>[1]Algeria!J18+[1]Serbia!J18+[1]Romania!J19+[1]Balkan!J18+[1]Singapor!J18+[1]Egypt!J18+[1]Italy!J18+'[1]Senegal '!J18</f>
        <v>510</v>
      </c>
      <c r="K18" s="59"/>
      <c r="M18" s="28"/>
    </row>
    <row r="19" spans="2:13" ht="18.75" customHeight="1" x14ac:dyDescent="0.3">
      <c r="B19" s="54"/>
      <c r="C19" s="54" t="s">
        <v>30</v>
      </c>
      <c r="D19" s="54"/>
      <c r="E19" s="54"/>
      <c r="F19" s="55" t="s">
        <v>16</v>
      </c>
      <c r="G19" s="56"/>
      <c r="H19" s="57">
        <v>0</v>
      </c>
      <c r="I19" s="58"/>
      <c r="J19" s="52">
        <f>IF(ISBLANK(I19),0,IF(ISBLANK(H19),I19,H19*I19))</f>
        <v>0</v>
      </c>
      <c r="K19" s="59"/>
      <c r="M19" s="28"/>
    </row>
    <row r="20" spans="2:13" ht="18.75" customHeight="1" x14ac:dyDescent="0.3">
      <c r="B20" s="54"/>
      <c r="C20" s="54" t="s">
        <v>31</v>
      </c>
      <c r="D20" s="54"/>
      <c r="E20" s="54"/>
      <c r="F20" s="55" t="s">
        <v>18</v>
      </c>
      <c r="G20" s="56"/>
      <c r="H20" s="57">
        <f>[1]Algeria!H20+[1]Serbia!H20+[1]Romania!H21+[1]Balkan!H20+[1]Singapor!H20+[1]Egypt!H20+[1]Italy!H20+'[1]Senegal '!H20</f>
        <v>30</v>
      </c>
      <c r="I20" s="58"/>
      <c r="J20" s="52">
        <f>[1]Algeria!J20+[1]Serbia!J20+[1]Romania!J21+[1]Balkan!J20+[1]Singapor!J20+[1]Egypt!J20+[1]Italy!J20+'[1]Senegal '!J20</f>
        <v>2689.21</v>
      </c>
      <c r="K20" s="59"/>
    </row>
    <row r="21" spans="2:13" ht="18.75" customHeight="1" x14ac:dyDescent="0.3">
      <c r="B21" s="54"/>
      <c r="C21" s="54" t="s">
        <v>32</v>
      </c>
      <c r="D21" s="54"/>
      <c r="E21" s="54"/>
      <c r="F21" s="55" t="s">
        <v>19</v>
      </c>
      <c r="G21" s="56"/>
      <c r="H21" s="57">
        <f>[1]Algeria!H21+[1]Serbia!H21+[1]Romania!H22+[1]Balkan!H21+[1]Singapor!H21+[1]Egypt!H21+[1]Italy!H21+'[1]Senegal '!H21</f>
        <v>8</v>
      </c>
      <c r="I21" s="58"/>
      <c r="J21" s="52">
        <f>[1]Algeria!J21+[1]Serbia!J21+[1]Romania!J22+[1]Balkan!J21+[1]Singapor!J21+[1]Egypt!J21+[1]Italy!J21+'[1]Senegal '!J21</f>
        <v>130</v>
      </c>
      <c r="K21" s="59"/>
    </row>
    <row r="22" spans="2:13" ht="18.75" customHeight="1" x14ac:dyDescent="0.3">
      <c r="B22" s="54"/>
      <c r="C22" s="54" t="s">
        <v>33</v>
      </c>
      <c r="D22" s="54"/>
      <c r="E22" s="54"/>
      <c r="F22" s="55" t="s">
        <v>19</v>
      </c>
      <c r="G22" s="56"/>
      <c r="H22" s="57">
        <f>[1]Algeria!H22+[1]Serbia!H22+[1]Romania!H23+[1]Balkan!H22+[1]Singapor!H22+[1]Egypt!H22+[1]Italy!H22+'[1]Senegal '!H22</f>
        <v>30</v>
      </c>
      <c r="I22" s="58"/>
      <c r="J22" s="52">
        <f>[1]Algeria!J22+[1]Serbia!J22+[1]Romania!J23+[1]Balkan!J22+[1]Singapor!J22+[1]Egypt!J22+[1]Italy!J22+'[1]Senegal '!J22</f>
        <v>1285</v>
      </c>
      <c r="K22" s="59"/>
    </row>
    <row r="23" spans="2:13" ht="18.75" customHeight="1" x14ac:dyDescent="0.3">
      <c r="B23" s="54"/>
      <c r="C23" s="54" t="s">
        <v>34</v>
      </c>
      <c r="D23" s="54"/>
      <c r="E23" s="54"/>
      <c r="F23" s="55" t="s">
        <v>19</v>
      </c>
      <c r="G23" s="56"/>
      <c r="H23" s="57">
        <f>[1]Algeria!H23+[1]Serbia!H23+[1]Romania!H24+[1]Balkan!H23+[1]Singapor!H23+[1]Egypt!H23+[1]Italy!H23+'[1]Senegal '!H23</f>
        <v>30</v>
      </c>
      <c r="I23" s="58"/>
      <c r="J23" s="52">
        <f>[1]Algeria!J23+[1]Serbia!J23+[1]Romania!J24+[1]Balkan!J23+[1]Singapor!J23+[1]Egypt!J23+[1]Italy!J23+'[1]Senegal '!J23</f>
        <v>1300</v>
      </c>
      <c r="K23" s="59"/>
    </row>
    <row r="24" spans="2:13" ht="18.75" customHeight="1" x14ac:dyDescent="0.3">
      <c r="B24" s="54"/>
      <c r="C24" s="54" t="s">
        <v>35</v>
      </c>
      <c r="D24" s="54"/>
      <c r="E24" s="54"/>
      <c r="F24" s="55" t="s">
        <v>19</v>
      </c>
      <c r="G24" s="56"/>
      <c r="H24" s="57">
        <f>[1]Algeria!H24+[1]Serbia!H24+[1]Romania!H25+[1]Balkan!H24+[1]Singapor!H24+[1]Egypt!H24+[1]Italy!H24+'[1]Senegal '!H24</f>
        <v>21</v>
      </c>
      <c r="I24" s="58"/>
      <c r="J24" s="52">
        <f t="shared" ref="J24:J28" si="1">IF(ISBLANK(I24),0,IF(ISBLANK(H24),I24,H24*I24))</f>
        <v>0</v>
      </c>
      <c r="K24" s="59"/>
      <c r="M24" s="28"/>
    </row>
    <row r="25" spans="2:13" ht="18.75" customHeight="1" x14ac:dyDescent="0.3">
      <c r="B25" s="54"/>
      <c r="C25" s="54" t="s">
        <v>36</v>
      </c>
      <c r="D25" s="54"/>
      <c r="E25" s="54"/>
      <c r="F25" s="55" t="s">
        <v>22</v>
      </c>
      <c r="G25" s="56"/>
      <c r="H25" s="58"/>
      <c r="I25" s="58"/>
      <c r="J25" s="52">
        <f>[1]Algeria!J25+[1]Algeria!J26+[1]Algeria!J27+[1]Algeria!J28+[1]Serbia!J25+[1]Serbia!J26+[1]Serbia!J27+[1]Serbia!J28+[1]Romania!J26+[1]Romania!J27+[1]Romania!J28+[1]Romania!J29+[1]Balkan!J25+[1]Balkan!J26+[1]Balkan!J27+[1]Balkan!J28+[1]Singapor!J25+[1]Singapor!J26+[1]Singapor!J27+[1]Singapor!J28+[1]Egypt!J25+[1]Egypt!J26+[1]Egypt!J27+[1]Egypt!J28+[1]Italy!J25+[1]Italy!J26+[1]Italy!J27+[1]Italy!J28+'[1]Senegal '!J25+'[1]Senegal '!J26+'[1]Senegal '!J27+'[1]Senegal '!J28</f>
        <v>254.5</v>
      </c>
      <c r="K25" s="59"/>
    </row>
    <row r="26" spans="2:13" ht="18.75" customHeight="1" x14ac:dyDescent="0.3">
      <c r="B26" s="54"/>
      <c r="C26" s="54" t="s">
        <v>21</v>
      </c>
      <c r="D26" s="54"/>
      <c r="E26" s="54"/>
      <c r="F26" s="55" t="s">
        <v>22</v>
      </c>
      <c r="G26" s="56"/>
      <c r="H26" s="58"/>
      <c r="I26" s="58"/>
      <c r="J26" s="52">
        <v>0</v>
      </c>
      <c r="K26" s="59"/>
    </row>
    <row r="27" spans="2:13" ht="18.75" customHeight="1" x14ac:dyDescent="0.3">
      <c r="B27" s="54"/>
      <c r="C27" s="54" t="s">
        <v>37</v>
      </c>
      <c r="D27" s="54"/>
      <c r="E27" s="54"/>
      <c r="F27" s="55"/>
      <c r="G27" s="56"/>
      <c r="H27" s="58"/>
      <c r="I27" s="58"/>
      <c r="J27" s="52">
        <f>I27*H27</f>
        <v>0</v>
      </c>
      <c r="K27" s="59"/>
    </row>
    <row r="28" spans="2:13" ht="15" thickBot="1" x14ac:dyDescent="0.35">
      <c r="B28" s="54"/>
      <c r="C28" s="54" t="s">
        <v>38</v>
      </c>
      <c r="D28" s="54"/>
      <c r="E28" s="54"/>
      <c r="F28" s="60"/>
      <c r="G28" s="61"/>
      <c r="H28" s="62"/>
      <c r="I28" s="63"/>
      <c r="J28" s="52">
        <f t="shared" si="1"/>
        <v>0</v>
      </c>
      <c r="K28" s="64"/>
      <c r="M28" s="28"/>
    </row>
    <row r="29" spans="2:13" ht="18.600000000000001" thickTop="1" thickBot="1" x14ac:dyDescent="0.4">
      <c r="B29" s="65"/>
      <c r="C29" s="66"/>
      <c r="D29" s="67"/>
      <c r="E29" s="67"/>
      <c r="F29" s="67"/>
      <c r="G29" s="67"/>
      <c r="H29" s="67"/>
      <c r="I29" s="68" t="s">
        <v>17</v>
      </c>
      <c r="J29" s="69">
        <f>SUM(J15:J28)</f>
        <v>14255.945</v>
      </c>
      <c r="K29" s="70"/>
    </row>
    <row r="30" spans="2:13" ht="15" thickTop="1" x14ac:dyDescent="0.3"/>
  </sheetData>
  <mergeCells count="8">
    <mergeCell ref="B15:E15"/>
    <mergeCell ref="B3:F3"/>
    <mergeCell ref="M3:M4"/>
    <mergeCell ref="B4:D4"/>
    <mergeCell ref="E4:K4"/>
    <mergeCell ref="I7:K8"/>
    <mergeCell ref="B12:H12"/>
    <mergeCell ref="I12:K12"/>
  </mergeCells>
  <dataValidations count="1">
    <dataValidation type="list" allowBlank="1" showInputMessage="1" showErrorMessage="1" sqref="F16:F28" xr:uid="{2867C31E-217C-4511-A96E-C87F9F2E3C03}">
      <formula1>$F$6:$F$10</formula1>
    </dataValidation>
  </dataValidations>
  <hyperlinks>
    <hyperlink ref="J1" r:id="rId1" location="'Q1'!A1" xr:uid="{6D8B9E4B-5A24-4FF6-A86C-6AA015CDAAF5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C2D1CF-90E6-471E-B183-C64944751394}">
  <dimension ref="B1:M30"/>
  <sheetViews>
    <sheetView workbookViewId="0">
      <selection activeCell="M13" sqref="M13"/>
    </sheetView>
  </sheetViews>
  <sheetFormatPr defaultColWidth="9.109375" defaultRowHeight="14.4" x14ac:dyDescent="0.3"/>
  <cols>
    <col min="1" max="1" width="2.88671875" style="19" customWidth="1"/>
    <col min="2" max="2" width="2.109375" style="19" customWidth="1"/>
    <col min="3" max="3" width="23.88671875" style="19" customWidth="1"/>
    <col min="4" max="5" width="2.109375" style="19" customWidth="1"/>
    <col min="6" max="6" width="18.6640625" style="19" bestFit="1" customWidth="1"/>
    <col min="7" max="7" width="7.88671875" style="19" customWidth="1"/>
    <col min="8" max="8" width="12" style="19" bestFit="1" customWidth="1"/>
    <col min="9" max="9" width="16.5546875" style="19" customWidth="1"/>
    <col min="10" max="10" width="21.88671875" style="19" customWidth="1"/>
    <col min="11" max="11" width="4.44140625" style="19" customWidth="1"/>
    <col min="12" max="12" width="4.33203125" style="19" customWidth="1"/>
    <col min="13" max="13" width="40" style="19" customWidth="1"/>
    <col min="14" max="16384" width="9.109375" style="19"/>
  </cols>
  <sheetData>
    <row r="1" spans="2:13" ht="27.6" customHeight="1" x14ac:dyDescent="0.3">
      <c r="J1" s="20" t="s">
        <v>86</v>
      </c>
    </row>
    <row r="2" spans="2:13" ht="27.6" customHeight="1" x14ac:dyDescent="0.3">
      <c r="J2" s="21"/>
    </row>
    <row r="3" spans="2:13" s="23" customFormat="1" ht="23.4" x14ac:dyDescent="0.3">
      <c r="B3" s="213" t="s">
        <v>12</v>
      </c>
      <c r="C3" s="213"/>
      <c r="D3" s="213"/>
      <c r="E3" s="213"/>
      <c r="F3" s="213"/>
      <c r="G3" s="22"/>
      <c r="H3" s="22"/>
      <c r="I3" s="22"/>
      <c r="M3" s="214"/>
    </row>
    <row r="4" spans="2:13" s="23" customFormat="1" ht="22.5" customHeight="1" x14ac:dyDescent="0.3">
      <c r="B4" s="215" t="s">
        <v>13</v>
      </c>
      <c r="C4" s="215"/>
      <c r="D4" s="215"/>
      <c r="E4" s="216" t="s">
        <v>14</v>
      </c>
      <c r="F4" s="216"/>
      <c r="G4" s="216"/>
      <c r="H4" s="216"/>
      <c r="I4" s="216"/>
      <c r="J4" s="216"/>
      <c r="K4" s="216"/>
      <c r="M4" s="214"/>
    </row>
    <row r="5" spans="2:13" s="23" customFormat="1" ht="22.5" customHeight="1" x14ac:dyDescent="0.3">
      <c r="B5" s="24"/>
      <c r="C5" s="25" t="s">
        <v>15</v>
      </c>
      <c r="D5" s="24"/>
      <c r="E5" s="26"/>
      <c r="F5" s="26"/>
      <c r="G5" s="27"/>
      <c r="H5" s="27"/>
      <c r="I5" s="26"/>
      <c r="J5" s="26"/>
      <c r="K5" s="26"/>
      <c r="M5" s="28"/>
    </row>
    <row r="6" spans="2:13" s="23" customFormat="1" ht="16.8" thickBot="1" x14ac:dyDescent="0.35">
      <c r="B6" s="24"/>
      <c r="C6" s="29">
        <v>16000</v>
      </c>
      <c r="D6" s="24"/>
      <c r="E6" s="26"/>
      <c r="F6" s="30" t="s">
        <v>16</v>
      </c>
      <c r="G6" s="31">
        <f>H6/$C$8</f>
        <v>0.60306314313081311</v>
      </c>
      <c r="H6" s="32">
        <f>SUMIF($F$16:$F$28,"="&amp;F6,$J$16:$J$28)</f>
        <v>8597.2349999999988</v>
      </c>
      <c r="I6" s="26"/>
      <c r="J6" s="26"/>
      <c r="K6" s="26"/>
    </row>
    <row r="7" spans="2:13" s="23" customFormat="1" ht="15.6" thickTop="1" thickBot="1" x14ac:dyDescent="0.35">
      <c r="B7" s="24"/>
      <c r="C7" s="33" t="s">
        <v>17</v>
      </c>
      <c r="D7" s="24"/>
      <c r="E7" s="26"/>
      <c r="F7" s="30" t="s">
        <v>18</v>
      </c>
      <c r="G7" s="34">
        <f>H7/$C$8</f>
        <v>0.18863779286466104</v>
      </c>
      <c r="H7" s="32">
        <f>SUMIF($F$16:$F$28,"="&amp;F7,$J$16:$J$28)</f>
        <v>2689.21</v>
      </c>
      <c r="I7" s="217">
        <f>C8</f>
        <v>14255.945</v>
      </c>
      <c r="J7" s="217"/>
      <c r="K7" s="217"/>
      <c r="M7" s="35"/>
    </row>
    <row r="8" spans="2:13" s="23" customFormat="1" ht="17.399999999999999" thickTop="1" thickBot="1" x14ac:dyDescent="0.35">
      <c r="B8" s="24"/>
      <c r="C8" s="36">
        <f>J29</f>
        <v>14255.945</v>
      </c>
      <c r="D8" s="24"/>
      <c r="E8" s="26"/>
      <c r="F8" s="30" t="s">
        <v>19</v>
      </c>
      <c r="G8" s="34">
        <f t="shared" ref="G8:G9" si="0">H8/$C$8</f>
        <v>0.19044686269482661</v>
      </c>
      <c r="H8" s="32">
        <f>SUMIF($F$16:$F$28,"="&amp;F8,$J$16:$J$28)</f>
        <v>2715</v>
      </c>
      <c r="I8" s="217"/>
      <c r="J8" s="217"/>
      <c r="K8" s="217"/>
      <c r="M8" s="35"/>
    </row>
    <row r="9" spans="2:13" s="23" customFormat="1" ht="15.6" thickTop="1" thickBot="1" x14ac:dyDescent="0.35">
      <c r="B9" s="24"/>
      <c r="C9" s="25" t="s">
        <v>20</v>
      </c>
      <c r="D9" s="24"/>
      <c r="E9" s="26"/>
      <c r="F9" s="30" t="s">
        <v>21</v>
      </c>
      <c r="G9" s="37">
        <f t="shared" si="0"/>
        <v>0</v>
      </c>
      <c r="H9" s="32">
        <f>SUMIF($F$16:$F$28,"="&amp;F9,$J$16:$J$28)</f>
        <v>0</v>
      </c>
      <c r="I9" s="26"/>
      <c r="J9" s="26"/>
      <c r="K9" s="26"/>
      <c r="M9" s="35"/>
    </row>
    <row r="10" spans="2:13" s="23" customFormat="1" ht="17.399999999999999" thickTop="1" thickBot="1" x14ac:dyDescent="0.35">
      <c r="B10" s="24"/>
      <c r="C10" s="38">
        <f>C6-C8</f>
        <v>1744.0550000000003</v>
      </c>
      <c r="D10" s="24"/>
      <c r="E10" s="26"/>
      <c r="F10" s="30" t="s">
        <v>22</v>
      </c>
      <c r="G10" s="37">
        <f>H10/$C$8</f>
        <v>1.7852201309699216E-2</v>
      </c>
      <c r="H10" s="32">
        <f>C8-SUM(H6:H9)</f>
        <v>254.5</v>
      </c>
      <c r="I10" s="26"/>
      <c r="J10" s="26"/>
      <c r="K10" s="26"/>
      <c r="M10" s="28"/>
    </row>
    <row r="11" spans="2:13" s="23" customFormat="1" ht="18.75" customHeight="1" thickTop="1" x14ac:dyDescent="0.3">
      <c r="B11" s="24"/>
      <c r="C11" s="24"/>
      <c r="D11" s="24"/>
      <c r="E11" s="26"/>
      <c r="F11" s="26"/>
      <c r="G11" s="26"/>
      <c r="H11" s="26"/>
      <c r="I11" s="26"/>
      <c r="J11" s="26"/>
      <c r="K11" s="26"/>
    </row>
    <row r="12" spans="2:13" s="23" customFormat="1" ht="15.75" customHeight="1" x14ac:dyDescent="0.3">
      <c r="B12" s="218"/>
      <c r="C12" s="218"/>
      <c r="D12" s="218"/>
      <c r="E12" s="218"/>
      <c r="F12" s="218"/>
      <c r="G12" s="218"/>
      <c r="H12" s="218"/>
      <c r="I12" s="219"/>
      <c r="J12" s="219"/>
      <c r="K12" s="219"/>
    </row>
    <row r="13" spans="2:13" s="23" customFormat="1" x14ac:dyDescent="0.3">
      <c r="B13" s="22"/>
      <c r="C13" s="22"/>
      <c r="D13" s="22"/>
      <c r="E13" s="22"/>
      <c r="F13" s="22"/>
      <c r="G13" s="22"/>
      <c r="H13" s="22"/>
      <c r="I13" s="22"/>
      <c r="J13" s="22"/>
      <c r="K13" s="22"/>
    </row>
    <row r="14" spans="2:13" s="23" customFormat="1" ht="22.5" customHeight="1" x14ac:dyDescent="0.3">
      <c r="B14" s="39"/>
      <c r="C14" s="40"/>
      <c r="D14" s="41"/>
      <c r="E14" s="41"/>
      <c r="F14" s="41"/>
      <c r="G14" s="41"/>
      <c r="H14" s="41"/>
      <c r="I14" s="41"/>
      <c r="J14" s="41"/>
      <c r="K14" s="41"/>
    </row>
    <row r="15" spans="2:13" ht="22.5" customHeight="1" x14ac:dyDescent="0.3">
      <c r="B15" s="212" t="s">
        <v>23</v>
      </c>
      <c r="C15" s="212"/>
      <c r="D15" s="212"/>
      <c r="E15" s="212"/>
      <c r="F15" s="42" t="s">
        <v>24</v>
      </c>
      <c r="G15" s="42"/>
      <c r="H15" s="43" t="s">
        <v>25</v>
      </c>
      <c r="I15" s="44"/>
      <c r="J15" s="45" t="s">
        <v>26</v>
      </c>
      <c r="K15" s="46"/>
    </row>
    <row r="16" spans="2:13" ht="18.75" customHeight="1" x14ac:dyDescent="0.3">
      <c r="B16" s="47"/>
      <c r="C16" s="47" t="s">
        <v>27</v>
      </c>
      <c r="D16" s="47"/>
      <c r="E16" s="47"/>
      <c r="F16" s="48" t="s">
        <v>16</v>
      </c>
      <c r="G16" s="49"/>
      <c r="H16" s="50">
        <f>[1]Algeria!H16+[1]Serbia!H16+[1]Romania!H16+[1]Balkan!H16+[1]Singapor!H16+[1]Egypt!H16+[1]Italy!H16+[1]Romania!H17+'[1]Senegal '!H16</f>
        <v>16</v>
      </c>
      <c r="I16" s="51"/>
      <c r="J16" s="52">
        <f>[1]Algeria!J16+[1]Serbia!J16+[1]Romania!J16+[1]Romania!J17+[1]Balkan!J16+[1]Singapor!J16+[1]Egypt!J16+[1]Italy!J16+'[1]Senegal '!J16</f>
        <v>6491.3799999999992</v>
      </c>
      <c r="K16" s="53"/>
      <c r="M16" s="28"/>
    </row>
    <row r="17" spans="2:13" ht="18.75" customHeight="1" x14ac:dyDescent="0.3">
      <c r="B17" s="54"/>
      <c r="C17" s="54" t="s">
        <v>28</v>
      </c>
      <c r="D17" s="54"/>
      <c r="E17" s="54"/>
      <c r="F17" s="55" t="s">
        <v>16</v>
      </c>
      <c r="G17" s="56"/>
      <c r="H17" s="57">
        <f>[1]Algeria!H17+[1]Serbia!H17+[1]Romania!H18+[1]Balkan!H17+[1]Singapor!H17+[1]Egypt!H17+[1]Italy!H17+'[1]Senegal '!H17</f>
        <v>26.5</v>
      </c>
      <c r="I17" s="58"/>
      <c r="J17" s="52">
        <f>[1]Algeria!J17+[1]Serbia!J17+[1]Romania!J18+[1]Balkan!J17+[1]Singapor!J17+[1]Egypt!J17+[1]Italy!J17+'[1]Senegal '!J17</f>
        <v>1595.855</v>
      </c>
      <c r="K17" s="59"/>
    </row>
    <row r="18" spans="2:13" ht="18.75" customHeight="1" x14ac:dyDescent="0.3">
      <c r="B18" s="54"/>
      <c r="C18" s="54" t="s">
        <v>29</v>
      </c>
      <c r="D18" s="54"/>
      <c r="E18" s="54"/>
      <c r="F18" s="55" t="s">
        <v>16</v>
      </c>
      <c r="G18" s="56"/>
      <c r="H18" s="57">
        <f>[1]Algeria!H18+[1]Serbia!H18+[1]Romania!H19+[1]Balkan!H18+[1]Singapor!H18+[1]Egypt!H18+[1]Italy!H18+'[1]Senegal '!H18</f>
        <v>5</v>
      </c>
      <c r="I18" s="58"/>
      <c r="J18" s="52">
        <f>[1]Algeria!J18+[1]Serbia!J18+[1]Romania!J19+[1]Balkan!J18+[1]Singapor!J18+[1]Egypt!J18+[1]Italy!J18+'[1]Senegal '!J18</f>
        <v>510</v>
      </c>
      <c r="K18" s="59"/>
      <c r="M18" s="28"/>
    </row>
    <row r="19" spans="2:13" ht="18.75" customHeight="1" x14ac:dyDescent="0.3">
      <c r="B19" s="54"/>
      <c r="C19" s="54" t="s">
        <v>30</v>
      </c>
      <c r="D19" s="54"/>
      <c r="E19" s="54"/>
      <c r="F19" s="55" t="s">
        <v>16</v>
      </c>
      <c r="G19" s="56"/>
      <c r="H19" s="57">
        <v>0</v>
      </c>
      <c r="I19" s="58"/>
      <c r="J19" s="52">
        <f>IF(ISBLANK(I19),0,IF(ISBLANK(H19),I19,H19*I19))</f>
        <v>0</v>
      </c>
      <c r="K19" s="59"/>
      <c r="M19" s="28"/>
    </row>
    <row r="20" spans="2:13" ht="18.75" customHeight="1" x14ac:dyDescent="0.3">
      <c r="B20" s="54"/>
      <c r="C20" s="54" t="s">
        <v>31</v>
      </c>
      <c r="D20" s="54"/>
      <c r="E20" s="54"/>
      <c r="F20" s="55" t="s">
        <v>18</v>
      </c>
      <c r="G20" s="56"/>
      <c r="H20" s="57">
        <f>[1]Algeria!H20+[1]Serbia!H20+[1]Romania!H21+[1]Balkan!H20+[1]Singapor!H20+[1]Egypt!H20+[1]Italy!H20+'[1]Senegal '!H20</f>
        <v>30</v>
      </c>
      <c r="I20" s="58"/>
      <c r="J20" s="52">
        <f>[1]Algeria!J20+[1]Serbia!J20+[1]Romania!J21+[1]Balkan!J20+[1]Singapor!J20+[1]Egypt!J20+[1]Italy!J20+'[1]Senegal '!J20</f>
        <v>2689.21</v>
      </c>
      <c r="K20" s="59"/>
    </row>
    <row r="21" spans="2:13" ht="18.75" customHeight="1" x14ac:dyDescent="0.3">
      <c r="B21" s="54"/>
      <c r="C21" s="54" t="s">
        <v>32</v>
      </c>
      <c r="D21" s="54"/>
      <c r="E21" s="54"/>
      <c r="F21" s="55" t="s">
        <v>19</v>
      </c>
      <c r="G21" s="56"/>
      <c r="H21" s="57">
        <f>[1]Algeria!H21+[1]Serbia!H21+[1]Romania!H22+[1]Balkan!H21+[1]Singapor!H21+[1]Egypt!H21+[1]Italy!H21+'[1]Senegal '!H21</f>
        <v>8</v>
      </c>
      <c r="I21" s="58"/>
      <c r="J21" s="52">
        <f>[1]Algeria!J21+[1]Serbia!J21+[1]Romania!J22+[1]Balkan!J21+[1]Singapor!J21+[1]Egypt!J21+[1]Italy!J21+'[1]Senegal '!J21</f>
        <v>130</v>
      </c>
      <c r="K21" s="59"/>
    </row>
    <row r="22" spans="2:13" ht="18.75" customHeight="1" x14ac:dyDescent="0.3">
      <c r="B22" s="54"/>
      <c r="C22" s="54" t="s">
        <v>33</v>
      </c>
      <c r="D22" s="54"/>
      <c r="E22" s="54"/>
      <c r="F22" s="55" t="s">
        <v>19</v>
      </c>
      <c r="G22" s="56"/>
      <c r="H22" s="57">
        <f>[1]Algeria!H22+[1]Serbia!H22+[1]Romania!H23+[1]Balkan!H22+[1]Singapor!H22+[1]Egypt!H22+[1]Italy!H22+'[1]Senegal '!H22</f>
        <v>30</v>
      </c>
      <c r="I22" s="58"/>
      <c r="J22" s="52">
        <f>[1]Algeria!J22+[1]Serbia!J22+[1]Romania!J23+[1]Balkan!J22+[1]Singapor!J22+[1]Egypt!J22+[1]Italy!J22+'[1]Senegal '!J22</f>
        <v>1285</v>
      </c>
      <c r="K22" s="59"/>
    </row>
    <row r="23" spans="2:13" ht="18.75" customHeight="1" x14ac:dyDescent="0.3">
      <c r="B23" s="54"/>
      <c r="C23" s="54" t="s">
        <v>34</v>
      </c>
      <c r="D23" s="54"/>
      <c r="E23" s="54"/>
      <c r="F23" s="55" t="s">
        <v>19</v>
      </c>
      <c r="G23" s="56"/>
      <c r="H23" s="57">
        <f>[1]Algeria!H23+[1]Serbia!H23+[1]Romania!H24+[1]Balkan!H23+[1]Singapor!H23+[1]Egypt!H23+[1]Italy!H23+'[1]Senegal '!H23</f>
        <v>30</v>
      </c>
      <c r="I23" s="58"/>
      <c r="J23" s="52">
        <f>[1]Algeria!J23+[1]Serbia!J23+[1]Romania!J24+[1]Balkan!J23+[1]Singapor!J23+[1]Egypt!J23+[1]Italy!J23+'[1]Senegal '!J23</f>
        <v>1300</v>
      </c>
      <c r="K23" s="59"/>
    </row>
    <row r="24" spans="2:13" ht="18.75" customHeight="1" x14ac:dyDescent="0.3">
      <c r="B24" s="54"/>
      <c r="C24" s="54" t="s">
        <v>35</v>
      </c>
      <c r="D24" s="54"/>
      <c r="E24" s="54"/>
      <c r="F24" s="55" t="s">
        <v>19</v>
      </c>
      <c r="G24" s="56"/>
      <c r="H24" s="57">
        <f>[1]Algeria!H24+[1]Serbia!H24+[1]Romania!H25+[1]Balkan!H24+[1]Singapor!H24+[1]Egypt!H24+[1]Italy!H24+'[1]Senegal '!H24</f>
        <v>21</v>
      </c>
      <c r="I24" s="58"/>
      <c r="J24" s="52">
        <f t="shared" ref="J24:J28" si="1">IF(ISBLANK(I24),0,IF(ISBLANK(H24),I24,H24*I24))</f>
        <v>0</v>
      </c>
      <c r="K24" s="59"/>
      <c r="M24" s="28"/>
    </row>
    <row r="25" spans="2:13" ht="18.75" customHeight="1" x14ac:dyDescent="0.3">
      <c r="B25" s="54"/>
      <c r="C25" s="54" t="s">
        <v>36</v>
      </c>
      <c r="D25" s="54"/>
      <c r="E25" s="54"/>
      <c r="F25" s="55" t="s">
        <v>22</v>
      </c>
      <c r="G25" s="56"/>
      <c r="H25" s="58"/>
      <c r="I25" s="58"/>
      <c r="J25" s="52">
        <f>[1]Algeria!J25+[1]Algeria!J26+[1]Algeria!J27+[1]Algeria!J28+[1]Serbia!J25+[1]Serbia!J26+[1]Serbia!J27+[1]Serbia!J28+[1]Romania!J26+[1]Romania!J27+[1]Romania!J28+[1]Romania!J29+[1]Balkan!J25+[1]Balkan!J26+[1]Balkan!J27+[1]Balkan!J28+[1]Singapor!J25+[1]Singapor!J26+[1]Singapor!J27+[1]Singapor!J28+[1]Egypt!J25+[1]Egypt!J26+[1]Egypt!J27+[1]Egypt!J28+[1]Italy!J25+[1]Italy!J26+[1]Italy!J27+[1]Italy!J28+'[1]Senegal '!J25+'[1]Senegal '!J26+'[1]Senegal '!J27+'[1]Senegal '!J28</f>
        <v>254.5</v>
      </c>
      <c r="K25" s="59"/>
    </row>
    <row r="26" spans="2:13" ht="18.75" customHeight="1" x14ac:dyDescent="0.3">
      <c r="B26" s="54"/>
      <c r="C26" s="54" t="s">
        <v>21</v>
      </c>
      <c r="D26" s="54"/>
      <c r="E26" s="54"/>
      <c r="F26" s="55" t="s">
        <v>22</v>
      </c>
      <c r="G26" s="56"/>
      <c r="H26" s="58"/>
      <c r="I26" s="58"/>
      <c r="J26" s="52">
        <v>0</v>
      </c>
      <c r="K26" s="59"/>
    </row>
    <row r="27" spans="2:13" ht="18.75" customHeight="1" x14ac:dyDescent="0.3">
      <c r="B27" s="54"/>
      <c r="C27" s="54" t="s">
        <v>37</v>
      </c>
      <c r="D27" s="54"/>
      <c r="E27" s="54"/>
      <c r="F27" s="55"/>
      <c r="G27" s="56"/>
      <c r="H27" s="58"/>
      <c r="I27" s="58"/>
      <c r="J27" s="52">
        <f>I27*H27</f>
        <v>0</v>
      </c>
      <c r="K27" s="59"/>
    </row>
    <row r="28" spans="2:13" ht="15" thickBot="1" x14ac:dyDescent="0.35">
      <c r="B28" s="54"/>
      <c r="C28" s="54" t="s">
        <v>38</v>
      </c>
      <c r="D28" s="54"/>
      <c r="E28" s="54"/>
      <c r="F28" s="60"/>
      <c r="G28" s="61"/>
      <c r="H28" s="62"/>
      <c r="I28" s="63"/>
      <c r="J28" s="52">
        <f t="shared" si="1"/>
        <v>0</v>
      </c>
      <c r="K28" s="64"/>
      <c r="M28" s="28"/>
    </row>
    <row r="29" spans="2:13" ht="18.600000000000001" thickTop="1" thickBot="1" x14ac:dyDescent="0.4">
      <c r="B29" s="65"/>
      <c r="C29" s="66"/>
      <c r="D29" s="67"/>
      <c r="E29" s="67"/>
      <c r="F29" s="67"/>
      <c r="G29" s="67"/>
      <c r="H29" s="67"/>
      <c r="I29" s="68" t="s">
        <v>17</v>
      </c>
      <c r="J29" s="69">
        <f>SUM(J15:J28)</f>
        <v>14255.945</v>
      </c>
      <c r="K29" s="70"/>
    </row>
    <row r="30" spans="2:13" ht="15" thickTop="1" x14ac:dyDescent="0.3"/>
  </sheetData>
  <mergeCells count="8">
    <mergeCell ref="B15:E15"/>
    <mergeCell ref="B3:F3"/>
    <mergeCell ref="M3:M4"/>
    <mergeCell ref="B4:D4"/>
    <mergeCell ref="E4:K4"/>
    <mergeCell ref="I7:K8"/>
    <mergeCell ref="B12:H12"/>
    <mergeCell ref="I12:K12"/>
  </mergeCells>
  <dataValidations count="1">
    <dataValidation type="list" allowBlank="1" showInputMessage="1" showErrorMessage="1" sqref="F16:F28" xr:uid="{472E437C-E1EC-408A-A6ED-B84DEEE44B57}">
      <formula1>$F$6:$F$10</formula1>
    </dataValidation>
  </dataValidations>
  <hyperlinks>
    <hyperlink ref="J1" r:id="rId1" location="'Q1'!A1" xr:uid="{536DDC6C-6693-415D-BEB5-CD6F89C7DE37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2FD679-A1B0-4EB0-B475-730841CE5EA3}">
  <dimension ref="B1:M30"/>
  <sheetViews>
    <sheetView workbookViewId="0">
      <selection activeCell="M13" sqref="M13"/>
    </sheetView>
  </sheetViews>
  <sheetFormatPr defaultColWidth="9.109375" defaultRowHeight="14.4" x14ac:dyDescent="0.3"/>
  <cols>
    <col min="1" max="1" width="2.88671875" style="19" customWidth="1"/>
    <col min="2" max="2" width="2.109375" style="19" customWidth="1"/>
    <col min="3" max="3" width="23.88671875" style="19" customWidth="1"/>
    <col min="4" max="5" width="2.109375" style="19" customWidth="1"/>
    <col min="6" max="6" width="18.6640625" style="19" bestFit="1" customWidth="1"/>
    <col min="7" max="7" width="7.88671875" style="19" customWidth="1"/>
    <col min="8" max="8" width="12" style="19" bestFit="1" customWidth="1"/>
    <col min="9" max="9" width="16.5546875" style="19" customWidth="1"/>
    <col min="10" max="10" width="21.88671875" style="19" customWidth="1"/>
    <col min="11" max="11" width="4.44140625" style="19" customWidth="1"/>
    <col min="12" max="12" width="4.33203125" style="19" customWidth="1"/>
    <col min="13" max="13" width="40" style="19" customWidth="1"/>
    <col min="14" max="16384" width="9.109375" style="19"/>
  </cols>
  <sheetData>
    <row r="1" spans="2:13" ht="27.6" customHeight="1" x14ac:dyDescent="0.3">
      <c r="J1" s="20" t="s">
        <v>86</v>
      </c>
    </row>
    <row r="2" spans="2:13" ht="27.6" customHeight="1" x14ac:dyDescent="0.3">
      <c r="J2" s="21"/>
    </row>
    <row r="3" spans="2:13" s="23" customFormat="1" ht="23.4" x14ac:dyDescent="0.3">
      <c r="B3" s="213" t="s">
        <v>82</v>
      </c>
      <c r="C3" s="213"/>
      <c r="D3" s="213"/>
      <c r="E3" s="213"/>
      <c r="F3" s="213"/>
      <c r="G3" s="22"/>
      <c r="H3" s="22"/>
      <c r="I3" s="22"/>
      <c r="M3" s="214"/>
    </row>
    <row r="4" spans="2:13" s="23" customFormat="1" ht="22.5" customHeight="1" x14ac:dyDescent="0.3">
      <c r="B4" s="215" t="s">
        <v>13</v>
      </c>
      <c r="C4" s="215"/>
      <c r="D4" s="215"/>
      <c r="E4" s="216" t="s">
        <v>14</v>
      </c>
      <c r="F4" s="216"/>
      <c r="G4" s="216"/>
      <c r="H4" s="216"/>
      <c r="I4" s="216"/>
      <c r="J4" s="216"/>
      <c r="K4" s="216"/>
      <c r="M4" s="214"/>
    </row>
    <row r="5" spans="2:13" s="23" customFormat="1" ht="22.5" customHeight="1" x14ac:dyDescent="0.3">
      <c r="B5" s="24"/>
      <c r="C5" s="25" t="s">
        <v>15</v>
      </c>
      <c r="D5" s="24"/>
      <c r="E5" s="26"/>
      <c r="F5" s="26"/>
      <c r="G5" s="27"/>
      <c r="H5" s="27"/>
      <c r="I5" s="26"/>
      <c r="J5" s="26"/>
      <c r="K5" s="26"/>
      <c r="M5" s="28"/>
    </row>
    <row r="6" spans="2:13" s="23" customFormat="1" ht="16.8" thickBot="1" x14ac:dyDescent="0.35">
      <c r="B6" s="24"/>
      <c r="C6" s="29">
        <v>16000</v>
      </c>
      <c r="D6" s="24"/>
      <c r="E6" s="26"/>
      <c r="F6" s="30" t="s">
        <v>16</v>
      </c>
      <c r="G6" s="31">
        <f>H6/$C$8</f>
        <v>0.60306314313081311</v>
      </c>
      <c r="H6" s="32">
        <f>SUMIF($F$16:$F$28,"="&amp;F6,$J$16:$J$28)</f>
        <v>8597.2349999999988</v>
      </c>
      <c r="I6" s="26"/>
      <c r="J6" s="26"/>
      <c r="K6" s="26"/>
    </row>
    <row r="7" spans="2:13" s="23" customFormat="1" ht="15.6" thickTop="1" thickBot="1" x14ac:dyDescent="0.35">
      <c r="B7" s="24"/>
      <c r="C7" s="33" t="s">
        <v>17</v>
      </c>
      <c r="D7" s="24"/>
      <c r="E7" s="26"/>
      <c r="F7" s="30" t="s">
        <v>18</v>
      </c>
      <c r="G7" s="34">
        <f>H7/$C$8</f>
        <v>0.18863779286466104</v>
      </c>
      <c r="H7" s="32">
        <f>SUMIF($F$16:$F$28,"="&amp;F7,$J$16:$J$28)</f>
        <v>2689.21</v>
      </c>
      <c r="I7" s="217">
        <f>C8</f>
        <v>14255.945</v>
      </c>
      <c r="J7" s="217"/>
      <c r="K7" s="217"/>
      <c r="M7" s="35"/>
    </row>
    <row r="8" spans="2:13" s="23" customFormat="1" ht="17.399999999999999" thickTop="1" thickBot="1" x14ac:dyDescent="0.35">
      <c r="B8" s="24"/>
      <c r="C8" s="36">
        <f>J29</f>
        <v>14255.945</v>
      </c>
      <c r="D8" s="24"/>
      <c r="E8" s="26"/>
      <c r="F8" s="30" t="s">
        <v>19</v>
      </c>
      <c r="G8" s="34">
        <f t="shared" ref="G8:G9" si="0">H8/$C$8</f>
        <v>0.19044686269482661</v>
      </c>
      <c r="H8" s="32">
        <f>SUMIF($F$16:$F$28,"="&amp;F8,$J$16:$J$28)</f>
        <v>2715</v>
      </c>
      <c r="I8" s="217"/>
      <c r="J8" s="217"/>
      <c r="K8" s="217"/>
      <c r="M8" s="35"/>
    </row>
    <row r="9" spans="2:13" s="23" customFormat="1" ht="15.6" thickTop="1" thickBot="1" x14ac:dyDescent="0.35">
      <c r="B9" s="24"/>
      <c r="C9" s="25" t="s">
        <v>20</v>
      </c>
      <c r="D9" s="24"/>
      <c r="E9" s="26"/>
      <c r="F9" s="30" t="s">
        <v>21</v>
      </c>
      <c r="G9" s="37">
        <f t="shared" si="0"/>
        <v>0</v>
      </c>
      <c r="H9" s="32">
        <f>SUMIF($F$16:$F$28,"="&amp;F9,$J$16:$J$28)</f>
        <v>0</v>
      </c>
      <c r="I9" s="26"/>
      <c r="J9" s="26"/>
      <c r="K9" s="26"/>
      <c r="M9" s="35"/>
    </row>
    <row r="10" spans="2:13" s="23" customFormat="1" ht="17.399999999999999" thickTop="1" thickBot="1" x14ac:dyDescent="0.35">
      <c r="B10" s="24"/>
      <c r="C10" s="38">
        <f>C6-C8</f>
        <v>1744.0550000000003</v>
      </c>
      <c r="D10" s="24"/>
      <c r="E10" s="26"/>
      <c r="F10" s="30" t="s">
        <v>22</v>
      </c>
      <c r="G10" s="37">
        <f>H10/$C$8</f>
        <v>1.7852201309699216E-2</v>
      </c>
      <c r="H10" s="32">
        <f>C8-SUM(H6:H9)</f>
        <v>254.5</v>
      </c>
      <c r="I10" s="26"/>
      <c r="J10" s="26"/>
      <c r="K10" s="26"/>
      <c r="M10" s="28"/>
    </row>
    <row r="11" spans="2:13" s="23" customFormat="1" ht="18.75" customHeight="1" thickTop="1" x14ac:dyDescent="0.3">
      <c r="B11" s="24"/>
      <c r="C11" s="24"/>
      <c r="D11" s="24"/>
      <c r="E11" s="26"/>
      <c r="F11" s="26"/>
      <c r="G11" s="26"/>
      <c r="H11" s="26"/>
      <c r="I11" s="26"/>
      <c r="J11" s="26"/>
      <c r="K11" s="26"/>
    </row>
    <row r="12" spans="2:13" s="23" customFormat="1" ht="15.75" customHeight="1" x14ac:dyDescent="0.3">
      <c r="B12" s="218"/>
      <c r="C12" s="218"/>
      <c r="D12" s="218"/>
      <c r="E12" s="218"/>
      <c r="F12" s="218"/>
      <c r="G12" s="218"/>
      <c r="H12" s="218"/>
      <c r="I12" s="219"/>
      <c r="J12" s="219"/>
      <c r="K12" s="219"/>
    </row>
    <row r="13" spans="2:13" s="23" customFormat="1" x14ac:dyDescent="0.3">
      <c r="B13" s="22"/>
      <c r="C13" s="22"/>
      <c r="D13" s="22"/>
      <c r="E13" s="22"/>
      <c r="F13" s="22"/>
      <c r="G13" s="22"/>
      <c r="H13" s="22"/>
      <c r="I13" s="22"/>
      <c r="J13" s="22"/>
      <c r="K13" s="22"/>
    </row>
    <row r="14" spans="2:13" s="23" customFormat="1" ht="22.5" customHeight="1" x14ac:dyDescent="0.3">
      <c r="B14" s="39"/>
      <c r="C14" s="40"/>
      <c r="D14" s="41"/>
      <c r="E14" s="41"/>
      <c r="F14" s="41"/>
      <c r="G14" s="41"/>
      <c r="H14" s="41"/>
      <c r="I14" s="41"/>
      <c r="J14" s="41"/>
      <c r="K14" s="41"/>
    </row>
    <row r="15" spans="2:13" ht="22.5" customHeight="1" x14ac:dyDescent="0.3">
      <c r="B15" s="212" t="s">
        <v>23</v>
      </c>
      <c r="C15" s="212"/>
      <c r="D15" s="212"/>
      <c r="E15" s="212"/>
      <c r="F15" s="42" t="s">
        <v>24</v>
      </c>
      <c r="G15" s="42"/>
      <c r="H15" s="43" t="s">
        <v>25</v>
      </c>
      <c r="I15" s="44"/>
      <c r="J15" s="45" t="s">
        <v>26</v>
      </c>
      <c r="K15" s="46"/>
    </row>
    <row r="16" spans="2:13" ht="18.75" customHeight="1" x14ac:dyDescent="0.3">
      <c r="B16" s="47"/>
      <c r="C16" s="47" t="s">
        <v>27</v>
      </c>
      <c r="D16" s="47"/>
      <c r="E16" s="47"/>
      <c r="F16" s="48" t="s">
        <v>16</v>
      </c>
      <c r="G16" s="49"/>
      <c r="H16" s="50">
        <f>[1]Algeria!H16+[1]Serbia!H16+[1]Romania!H16+[1]Balkan!H16+[1]Singapor!H16+[1]Egypt!H16+[1]Italy!H16+[1]Romania!H17+'[1]Senegal '!H16</f>
        <v>16</v>
      </c>
      <c r="I16" s="51"/>
      <c r="J16" s="52">
        <f>[1]Algeria!J16+[1]Serbia!J16+[1]Romania!J16+[1]Romania!J17+[1]Balkan!J16+[1]Singapor!J16+[1]Egypt!J16+[1]Italy!J16+'[1]Senegal '!J16</f>
        <v>6491.3799999999992</v>
      </c>
      <c r="K16" s="53"/>
      <c r="M16" s="28"/>
    </row>
    <row r="17" spans="2:13" ht="18.75" customHeight="1" x14ac:dyDescent="0.3">
      <c r="B17" s="54"/>
      <c r="C17" s="54" t="s">
        <v>28</v>
      </c>
      <c r="D17" s="54"/>
      <c r="E17" s="54"/>
      <c r="F17" s="55" t="s">
        <v>16</v>
      </c>
      <c r="G17" s="56"/>
      <c r="H17" s="57">
        <f>[1]Algeria!H17+[1]Serbia!H17+[1]Romania!H18+[1]Balkan!H17+[1]Singapor!H17+[1]Egypt!H17+[1]Italy!H17+'[1]Senegal '!H17</f>
        <v>26.5</v>
      </c>
      <c r="I17" s="58"/>
      <c r="J17" s="52">
        <f>[1]Algeria!J17+[1]Serbia!J17+[1]Romania!J18+[1]Balkan!J17+[1]Singapor!J17+[1]Egypt!J17+[1]Italy!J17+'[1]Senegal '!J17</f>
        <v>1595.855</v>
      </c>
      <c r="K17" s="59"/>
    </row>
    <row r="18" spans="2:13" ht="18.75" customHeight="1" x14ac:dyDescent="0.3">
      <c r="B18" s="54"/>
      <c r="C18" s="54" t="s">
        <v>29</v>
      </c>
      <c r="D18" s="54"/>
      <c r="E18" s="54"/>
      <c r="F18" s="55" t="s">
        <v>16</v>
      </c>
      <c r="G18" s="56"/>
      <c r="H18" s="57">
        <f>[1]Algeria!H18+[1]Serbia!H18+[1]Romania!H19+[1]Balkan!H18+[1]Singapor!H18+[1]Egypt!H18+[1]Italy!H18+'[1]Senegal '!H18</f>
        <v>5</v>
      </c>
      <c r="I18" s="58"/>
      <c r="J18" s="52">
        <f>[1]Algeria!J18+[1]Serbia!J18+[1]Romania!J19+[1]Balkan!J18+[1]Singapor!J18+[1]Egypt!J18+[1]Italy!J18+'[1]Senegal '!J18</f>
        <v>510</v>
      </c>
      <c r="K18" s="59"/>
      <c r="M18" s="28"/>
    </row>
    <row r="19" spans="2:13" ht="18.75" customHeight="1" x14ac:dyDescent="0.3">
      <c r="B19" s="54"/>
      <c r="C19" s="54" t="s">
        <v>30</v>
      </c>
      <c r="D19" s="54"/>
      <c r="E19" s="54"/>
      <c r="F19" s="55" t="s">
        <v>16</v>
      </c>
      <c r="G19" s="56"/>
      <c r="H19" s="57">
        <v>0</v>
      </c>
      <c r="I19" s="58"/>
      <c r="J19" s="52">
        <f>IF(ISBLANK(I19),0,IF(ISBLANK(H19),I19,H19*I19))</f>
        <v>0</v>
      </c>
      <c r="K19" s="59"/>
      <c r="M19" s="28"/>
    </row>
    <row r="20" spans="2:13" ht="18.75" customHeight="1" x14ac:dyDescent="0.3">
      <c r="B20" s="54"/>
      <c r="C20" s="54" t="s">
        <v>31</v>
      </c>
      <c r="D20" s="54"/>
      <c r="E20" s="54"/>
      <c r="F20" s="55" t="s">
        <v>18</v>
      </c>
      <c r="G20" s="56"/>
      <c r="H20" s="57">
        <f>[1]Algeria!H20+[1]Serbia!H20+[1]Romania!H21+[1]Balkan!H20+[1]Singapor!H20+[1]Egypt!H20+[1]Italy!H20+'[1]Senegal '!H20</f>
        <v>30</v>
      </c>
      <c r="I20" s="58"/>
      <c r="J20" s="52">
        <f>[1]Algeria!J20+[1]Serbia!J20+[1]Romania!J21+[1]Balkan!J20+[1]Singapor!J20+[1]Egypt!J20+[1]Italy!J20+'[1]Senegal '!J20</f>
        <v>2689.21</v>
      </c>
      <c r="K20" s="59"/>
    </row>
    <row r="21" spans="2:13" ht="18.75" customHeight="1" x14ac:dyDescent="0.3">
      <c r="B21" s="54"/>
      <c r="C21" s="54" t="s">
        <v>32</v>
      </c>
      <c r="D21" s="54"/>
      <c r="E21" s="54"/>
      <c r="F21" s="55" t="s">
        <v>19</v>
      </c>
      <c r="G21" s="56"/>
      <c r="H21" s="57">
        <f>[1]Algeria!H21+[1]Serbia!H21+[1]Romania!H22+[1]Balkan!H21+[1]Singapor!H21+[1]Egypt!H21+[1]Italy!H21+'[1]Senegal '!H21</f>
        <v>8</v>
      </c>
      <c r="I21" s="58"/>
      <c r="J21" s="52">
        <f>[1]Algeria!J21+[1]Serbia!J21+[1]Romania!J22+[1]Balkan!J21+[1]Singapor!J21+[1]Egypt!J21+[1]Italy!J21+'[1]Senegal '!J21</f>
        <v>130</v>
      </c>
      <c r="K21" s="59"/>
    </row>
    <row r="22" spans="2:13" ht="18.75" customHeight="1" x14ac:dyDescent="0.3">
      <c r="B22" s="54"/>
      <c r="C22" s="54" t="s">
        <v>33</v>
      </c>
      <c r="D22" s="54"/>
      <c r="E22" s="54"/>
      <c r="F22" s="55" t="s">
        <v>19</v>
      </c>
      <c r="G22" s="56"/>
      <c r="H22" s="57">
        <f>[1]Algeria!H22+[1]Serbia!H22+[1]Romania!H23+[1]Balkan!H22+[1]Singapor!H22+[1]Egypt!H22+[1]Italy!H22+'[1]Senegal '!H22</f>
        <v>30</v>
      </c>
      <c r="I22" s="58"/>
      <c r="J22" s="52">
        <f>[1]Algeria!J22+[1]Serbia!J22+[1]Romania!J23+[1]Balkan!J22+[1]Singapor!J22+[1]Egypt!J22+[1]Italy!J22+'[1]Senegal '!J22</f>
        <v>1285</v>
      </c>
      <c r="K22" s="59"/>
    </row>
    <row r="23" spans="2:13" ht="18.75" customHeight="1" x14ac:dyDescent="0.3">
      <c r="B23" s="54"/>
      <c r="C23" s="54" t="s">
        <v>34</v>
      </c>
      <c r="D23" s="54"/>
      <c r="E23" s="54"/>
      <c r="F23" s="55" t="s">
        <v>19</v>
      </c>
      <c r="G23" s="56"/>
      <c r="H23" s="57">
        <f>[1]Algeria!H23+[1]Serbia!H23+[1]Romania!H24+[1]Balkan!H23+[1]Singapor!H23+[1]Egypt!H23+[1]Italy!H23+'[1]Senegal '!H23</f>
        <v>30</v>
      </c>
      <c r="I23" s="58"/>
      <c r="J23" s="52">
        <f>[1]Algeria!J23+[1]Serbia!J23+[1]Romania!J24+[1]Balkan!J23+[1]Singapor!J23+[1]Egypt!J23+[1]Italy!J23+'[1]Senegal '!J23</f>
        <v>1300</v>
      </c>
      <c r="K23" s="59"/>
    </row>
    <row r="24" spans="2:13" ht="18.75" customHeight="1" x14ac:dyDescent="0.3">
      <c r="B24" s="54"/>
      <c r="C24" s="54" t="s">
        <v>35</v>
      </c>
      <c r="D24" s="54"/>
      <c r="E24" s="54"/>
      <c r="F24" s="55" t="s">
        <v>19</v>
      </c>
      <c r="G24" s="56"/>
      <c r="H24" s="57">
        <f>[1]Algeria!H24+[1]Serbia!H24+[1]Romania!H25+[1]Balkan!H24+[1]Singapor!H24+[1]Egypt!H24+[1]Italy!H24+'[1]Senegal '!H24</f>
        <v>21</v>
      </c>
      <c r="I24" s="58"/>
      <c r="J24" s="52">
        <f t="shared" ref="J24:J28" si="1">IF(ISBLANK(I24),0,IF(ISBLANK(H24),I24,H24*I24))</f>
        <v>0</v>
      </c>
      <c r="K24" s="59"/>
      <c r="M24" s="28"/>
    </row>
    <row r="25" spans="2:13" ht="18.75" customHeight="1" x14ac:dyDescent="0.3">
      <c r="B25" s="54"/>
      <c r="C25" s="54" t="s">
        <v>36</v>
      </c>
      <c r="D25" s="54"/>
      <c r="E25" s="54"/>
      <c r="F25" s="55" t="s">
        <v>22</v>
      </c>
      <c r="G25" s="56"/>
      <c r="H25" s="58"/>
      <c r="I25" s="58"/>
      <c r="J25" s="52">
        <f>[1]Algeria!J25+[1]Algeria!J26+[1]Algeria!J27+[1]Algeria!J28+[1]Serbia!J25+[1]Serbia!J26+[1]Serbia!J27+[1]Serbia!J28+[1]Romania!J26+[1]Romania!J27+[1]Romania!J28+[1]Romania!J29+[1]Balkan!J25+[1]Balkan!J26+[1]Balkan!J27+[1]Balkan!J28+[1]Singapor!J25+[1]Singapor!J26+[1]Singapor!J27+[1]Singapor!J28+[1]Egypt!J25+[1]Egypt!J26+[1]Egypt!J27+[1]Egypt!J28+[1]Italy!J25+[1]Italy!J26+[1]Italy!J27+[1]Italy!J28+'[1]Senegal '!J25+'[1]Senegal '!J26+'[1]Senegal '!J27+'[1]Senegal '!J28</f>
        <v>254.5</v>
      </c>
      <c r="K25" s="59"/>
    </row>
    <row r="26" spans="2:13" ht="18.75" customHeight="1" x14ac:dyDescent="0.3">
      <c r="B26" s="54"/>
      <c r="C26" s="54" t="s">
        <v>21</v>
      </c>
      <c r="D26" s="54"/>
      <c r="E26" s="54"/>
      <c r="F26" s="55" t="s">
        <v>22</v>
      </c>
      <c r="G26" s="56"/>
      <c r="H26" s="58"/>
      <c r="I26" s="58"/>
      <c r="J26" s="52">
        <v>0</v>
      </c>
      <c r="K26" s="59"/>
    </row>
    <row r="27" spans="2:13" ht="18.75" customHeight="1" x14ac:dyDescent="0.3">
      <c r="B27" s="54"/>
      <c r="C27" s="54" t="s">
        <v>37</v>
      </c>
      <c r="D27" s="54"/>
      <c r="E27" s="54"/>
      <c r="F27" s="55"/>
      <c r="G27" s="56"/>
      <c r="H27" s="58"/>
      <c r="I27" s="58"/>
      <c r="J27" s="52">
        <f>I27*H27</f>
        <v>0</v>
      </c>
      <c r="K27" s="59"/>
    </row>
    <row r="28" spans="2:13" ht="15" thickBot="1" x14ac:dyDescent="0.35">
      <c r="B28" s="54"/>
      <c r="C28" s="54" t="s">
        <v>38</v>
      </c>
      <c r="D28" s="54"/>
      <c r="E28" s="54"/>
      <c r="F28" s="60"/>
      <c r="G28" s="61"/>
      <c r="H28" s="62"/>
      <c r="I28" s="63"/>
      <c r="J28" s="52">
        <f t="shared" si="1"/>
        <v>0</v>
      </c>
      <c r="K28" s="64"/>
      <c r="M28" s="28"/>
    </row>
    <row r="29" spans="2:13" ht="18.600000000000001" thickTop="1" thickBot="1" x14ac:dyDescent="0.4">
      <c r="B29" s="65"/>
      <c r="C29" s="66"/>
      <c r="D29" s="67"/>
      <c r="E29" s="67"/>
      <c r="F29" s="67"/>
      <c r="G29" s="67"/>
      <c r="H29" s="67"/>
      <c r="I29" s="68" t="s">
        <v>17</v>
      </c>
      <c r="J29" s="69">
        <f>SUM(J15:J28)</f>
        <v>14255.945</v>
      </c>
      <c r="K29" s="70"/>
    </row>
    <row r="30" spans="2:13" ht="15" thickTop="1" x14ac:dyDescent="0.3"/>
  </sheetData>
  <mergeCells count="8">
    <mergeCell ref="B15:E15"/>
    <mergeCell ref="B3:F3"/>
    <mergeCell ref="M3:M4"/>
    <mergeCell ref="B4:D4"/>
    <mergeCell ref="E4:K4"/>
    <mergeCell ref="I7:K8"/>
    <mergeCell ref="B12:H12"/>
    <mergeCell ref="I12:K12"/>
  </mergeCells>
  <dataValidations count="1">
    <dataValidation type="list" allowBlank="1" showInputMessage="1" showErrorMessage="1" sqref="F16:F28" xr:uid="{6BD60B4E-D207-4D67-ABD9-1C2CC4A21340}">
      <formula1>$F$6:$F$10</formula1>
    </dataValidation>
  </dataValidations>
  <hyperlinks>
    <hyperlink ref="J1" r:id="rId1" location="'Q1'!A1" xr:uid="{B1984F90-688A-4D9A-B6E7-6BE65EE6C2DE}"/>
  </hyperlink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19C1D-098C-4F07-BCE2-5B6C3D707973}">
  <dimension ref="B1:M30"/>
  <sheetViews>
    <sheetView workbookViewId="0">
      <selection activeCell="M9" sqref="M9"/>
    </sheetView>
  </sheetViews>
  <sheetFormatPr defaultColWidth="9.109375" defaultRowHeight="14.4" x14ac:dyDescent="0.3"/>
  <cols>
    <col min="1" max="1" width="2.88671875" style="19" customWidth="1"/>
    <col min="2" max="2" width="2.109375" style="19" customWidth="1"/>
    <col min="3" max="3" width="23.88671875" style="19" customWidth="1"/>
    <col min="4" max="5" width="2.109375" style="19" customWidth="1"/>
    <col min="6" max="6" width="18.6640625" style="19" bestFit="1" customWidth="1"/>
    <col min="7" max="7" width="7.88671875" style="19" customWidth="1"/>
    <col min="8" max="8" width="12" style="19" bestFit="1" customWidth="1"/>
    <col min="9" max="9" width="16.5546875" style="19" customWidth="1"/>
    <col min="10" max="10" width="21.88671875" style="19" customWidth="1"/>
    <col min="11" max="11" width="4.44140625" style="19" customWidth="1"/>
    <col min="12" max="12" width="4.33203125" style="19" customWidth="1"/>
    <col min="13" max="13" width="40" style="19" customWidth="1"/>
    <col min="14" max="16384" width="9.109375" style="19"/>
  </cols>
  <sheetData>
    <row r="1" spans="2:13" ht="27.6" customHeight="1" x14ac:dyDescent="0.3">
      <c r="J1" s="20" t="s">
        <v>86</v>
      </c>
    </row>
    <row r="2" spans="2:13" ht="27.6" customHeight="1" x14ac:dyDescent="0.3">
      <c r="J2" s="21"/>
    </row>
    <row r="3" spans="2:13" s="23" customFormat="1" ht="23.4" x14ac:dyDescent="0.3">
      <c r="B3" s="213" t="s">
        <v>83</v>
      </c>
      <c r="C3" s="213"/>
      <c r="D3" s="213"/>
      <c r="E3" s="213"/>
      <c r="F3" s="213"/>
      <c r="G3" s="22"/>
      <c r="H3" s="22"/>
      <c r="I3" s="22"/>
      <c r="M3" s="214"/>
    </row>
    <row r="4" spans="2:13" s="23" customFormat="1" ht="22.5" customHeight="1" x14ac:dyDescent="0.3">
      <c r="B4" s="215" t="s">
        <v>13</v>
      </c>
      <c r="C4" s="215"/>
      <c r="D4" s="215"/>
      <c r="E4" s="216" t="s">
        <v>14</v>
      </c>
      <c r="F4" s="216"/>
      <c r="G4" s="216"/>
      <c r="H4" s="216"/>
      <c r="I4" s="216"/>
      <c r="J4" s="216"/>
      <c r="K4" s="216"/>
      <c r="M4" s="214"/>
    </row>
    <row r="5" spans="2:13" s="23" customFormat="1" ht="22.5" customHeight="1" x14ac:dyDescent="0.3">
      <c r="B5" s="24"/>
      <c r="C5" s="25" t="s">
        <v>15</v>
      </c>
      <c r="D5" s="24"/>
      <c r="E5" s="26"/>
      <c r="F5" s="26"/>
      <c r="G5" s="27"/>
      <c r="H5" s="27"/>
      <c r="I5" s="26"/>
      <c r="J5" s="26"/>
      <c r="K5" s="26"/>
      <c r="M5" s="28"/>
    </row>
    <row r="6" spans="2:13" s="23" customFormat="1" ht="16.8" thickBot="1" x14ac:dyDescent="0.35">
      <c r="B6" s="24"/>
      <c r="C6" s="29">
        <v>16000</v>
      </c>
      <c r="D6" s="24"/>
      <c r="E6" s="26"/>
      <c r="F6" s="30" t="s">
        <v>16</v>
      </c>
      <c r="G6" s="31">
        <f>H6/$C$8</f>
        <v>0.60306314313081311</v>
      </c>
      <c r="H6" s="32">
        <f>SUMIF($F$16:$F$28,"="&amp;F6,$J$16:$J$28)</f>
        <v>8597.2349999999988</v>
      </c>
      <c r="I6" s="26"/>
      <c r="J6" s="26"/>
      <c r="K6" s="26"/>
    </row>
    <row r="7" spans="2:13" s="23" customFormat="1" ht="15.6" thickTop="1" thickBot="1" x14ac:dyDescent="0.35">
      <c r="B7" s="24"/>
      <c r="C7" s="33" t="s">
        <v>17</v>
      </c>
      <c r="D7" s="24"/>
      <c r="E7" s="26"/>
      <c r="F7" s="30" t="s">
        <v>18</v>
      </c>
      <c r="G7" s="34">
        <f>H7/$C$8</f>
        <v>0.18863779286466104</v>
      </c>
      <c r="H7" s="32">
        <f>SUMIF($F$16:$F$28,"="&amp;F7,$J$16:$J$28)</f>
        <v>2689.21</v>
      </c>
      <c r="I7" s="217">
        <f>C8</f>
        <v>14255.945</v>
      </c>
      <c r="J7" s="217"/>
      <c r="K7" s="217"/>
      <c r="M7" s="35"/>
    </row>
    <row r="8" spans="2:13" s="23" customFormat="1" ht="17.399999999999999" thickTop="1" thickBot="1" x14ac:dyDescent="0.35">
      <c r="B8" s="24"/>
      <c r="C8" s="36">
        <f>J29</f>
        <v>14255.945</v>
      </c>
      <c r="D8" s="24"/>
      <c r="E8" s="26"/>
      <c r="F8" s="30" t="s">
        <v>19</v>
      </c>
      <c r="G8" s="34">
        <f t="shared" ref="G8:G9" si="0">H8/$C$8</f>
        <v>0.19044686269482661</v>
      </c>
      <c r="H8" s="32">
        <f>SUMIF($F$16:$F$28,"="&amp;F8,$J$16:$J$28)</f>
        <v>2715</v>
      </c>
      <c r="I8" s="217"/>
      <c r="J8" s="217"/>
      <c r="K8" s="217"/>
      <c r="M8" s="35"/>
    </row>
    <row r="9" spans="2:13" s="23" customFormat="1" ht="15.6" thickTop="1" thickBot="1" x14ac:dyDescent="0.35">
      <c r="B9" s="24"/>
      <c r="C9" s="25" t="s">
        <v>20</v>
      </c>
      <c r="D9" s="24"/>
      <c r="E9" s="26"/>
      <c r="F9" s="30" t="s">
        <v>21</v>
      </c>
      <c r="G9" s="37">
        <f t="shared" si="0"/>
        <v>0</v>
      </c>
      <c r="H9" s="32">
        <f>SUMIF($F$16:$F$28,"="&amp;F9,$J$16:$J$28)</f>
        <v>0</v>
      </c>
      <c r="I9" s="26"/>
      <c r="J9" s="26"/>
      <c r="K9" s="26"/>
      <c r="M9" s="35"/>
    </row>
    <row r="10" spans="2:13" s="23" customFormat="1" ht="17.399999999999999" thickTop="1" thickBot="1" x14ac:dyDescent="0.35">
      <c r="B10" s="24"/>
      <c r="C10" s="38">
        <f>C6-C8</f>
        <v>1744.0550000000003</v>
      </c>
      <c r="D10" s="24"/>
      <c r="E10" s="26"/>
      <c r="F10" s="30" t="s">
        <v>22</v>
      </c>
      <c r="G10" s="37">
        <f>H10/$C$8</f>
        <v>1.7852201309699216E-2</v>
      </c>
      <c r="H10" s="32">
        <f>C8-SUM(H6:H9)</f>
        <v>254.5</v>
      </c>
      <c r="I10" s="26"/>
      <c r="J10" s="26"/>
      <c r="K10" s="26"/>
      <c r="M10" s="28"/>
    </row>
    <row r="11" spans="2:13" s="23" customFormat="1" ht="18.75" customHeight="1" thickTop="1" x14ac:dyDescent="0.3">
      <c r="B11" s="24"/>
      <c r="C11" s="24"/>
      <c r="D11" s="24"/>
      <c r="E11" s="26"/>
      <c r="F11" s="26"/>
      <c r="G11" s="26"/>
      <c r="H11" s="26"/>
      <c r="I11" s="26"/>
      <c r="J11" s="26"/>
      <c r="K11" s="26"/>
    </row>
    <row r="12" spans="2:13" s="23" customFormat="1" ht="15.75" customHeight="1" x14ac:dyDescent="0.3">
      <c r="B12" s="218"/>
      <c r="C12" s="218"/>
      <c r="D12" s="218"/>
      <c r="E12" s="218"/>
      <c r="F12" s="218"/>
      <c r="G12" s="218"/>
      <c r="H12" s="218"/>
      <c r="I12" s="219"/>
      <c r="J12" s="219"/>
      <c r="K12" s="219"/>
    </row>
    <row r="13" spans="2:13" s="23" customFormat="1" x14ac:dyDescent="0.3">
      <c r="B13" s="22"/>
      <c r="C13" s="22"/>
      <c r="D13" s="22"/>
      <c r="E13" s="22"/>
      <c r="F13" s="22"/>
      <c r="G13" s="22"/>
      <c r="H13" s="22"/>
      <c r="I13" s="22"/>
      <c r="J13" s="22"/>
      <c r="K13" s="22"/>
    </row>
    <row r="14" spans="2:13" s="23" customFormat="1" ht="22.5" customHeight="1" x14ac:dyDescent="0.3">
      <c r="B14" s="39"/>
      <c r="C14" s="40"/>
      <c r="D14" s="41"/>
      <c r="E14" s="41"/>
      <c r="F14" s="41"/>
      <c r="G14" s="41"/>
      <c r="H14" s="41"/>
      <c r="I14" s="41"/>
      <c r="J14" s="41"/>
      <c r="K14" s="41"/>
    </row>
    <row r="15" spans="2:13" ht="22.5" customHeight="1" x14ac:dyDescent="0.3">
      <c r="B15" s="212" t="s">
        <v>23</v>
      </c>
      <c r="C15" s="212"/>
      <c r="D15" s="212"/>
      <c r="E15" s="212"/>
      <c r="F15" s="42" t="s">
        <v>24</v>
      </c>
      <c r="G15" s="42"/>
      <c r="H15" s="43" t="s">
        <v>25</v>
      </c>
      <c r="I15" s="44"/>
      <c r="J15" s="45" t="s">
        <v>26</v>
      </c>
      <c r="K15" s="46"/>
    </row>
    <row r="16" spans="2:13" ht="18.75" customHeight="1" x14ac:dyDescent="0.3">
      <c r="B16" s="47"/>
      <c r="C16" s="47" t="s">
        <v>27</v>
      </c>
      <c r="D16" s="47"/>
      <c r="E16" s="47"/>
      <c r="F16" s="48" t="s">
        <v>16</v>
      </c>
      <c r="G16" s="49"/>
      <c r="H16" s="50">
        <f>[1]Algeria!H16+[1]Serbia!H16+[1]Romania!H16+[1]Balkan!H16+[1]Singapor!H16+[1]Egypt!H16+[1]Italy!H16+[1]Romania!H17+'[1]Senegal '!H16</f>
        <v>16</v>
      </c>
      <c r="I16" s="51"/>
      <c r="J16" s="52">
        <f>[1]Algeria!J16+[1]Serbia!J16+[1]Romania!J16+[1]Romania!J17+[1]Balkan!J16+[1]Singapor!J16+[1]Egypt!J16+[1]Italy!J16+'[1]Senegal '!J16</f>
        <v>6491.3799999999992</v>
      </c>
      <c r="K16" s="53"/>
      <c r="M16" s="28"/>
    </row>
    <row r="17" spans="2:13" ht="18.75" customHeight="1" x14ac:dyDescent="0.3">
      <c r="B17" s="54"/>
      <c r="C17" s="54" t="s">
        <v>28</v>
      </c>
      <c r="D17" s="54"/>
      <c r="E17" s="54"/>
      <c r="F17" s="55" t="s">
        <v>16</v>
      </c>
      <c r="G17" s="56"/>
      <c r="H17" s="57">
        <f>[1]Algeria!H17+[1]Serbia!H17+[1]Romania!H18+[1]Balkan!H17+[1]Singapor!H17+[1]Egypt!H17+[1]Italy!H17+'[1]Senegal '!H17</f>
        <v>26.5</v>
      </c>
      <c r="I17" s="58"/>
      <c r="J17" s="52">
        <f>[1]Algeria!J17+[1]Serbia!J17+[1]Romania!J18+[1]Balkan!J17+[1]Singapor!J17+[1]Egypt!J17+[1]Italy!J17+'[1]Senegal '!J17</f>
        <v>1595.855</v>
      </c>
      <c r="K17" s="59"/>
    </row>
    <row r="18" spans="2:13" ht="18.75" customHeight="1" x14ac:dyDescent="0.3">
      <c r="B18" s="54"/>
      <c r="C18" s="54" t="s">
        <v>29</v>
      </c>
      <c r="D18" s="54"/>
      <c r="E18" s="54"/>
      <c r="F18" s="55" t="s">
        <v>16</v>
      </c>
      <c r="G18" s="56"/>
      <c r="H18" s="57">
        <f>[1]Algeria!H18+[1]Serbia!H18+[1]Romania!H19+[1]Balkan!H18+[1]Singapor!H18+[1]Egypt!H18+[1]Italy!H18+'[1]Senegal '!H18</f>
        <v>5</v>
      </c>
      <c r="I18" s="58"/>
      <c r="J18" s="52">
        <f>[1]Algeria!J18+[1]Serbia!J18+[1]Romania!J19+[1]Balkan!J18+[1]Singapor!J18+[1]Egypt!J18+[1]Italy!J18+'[1]Senegal '!J18</f>
        <v>510</v>
      </c>
      <c r="K18" s="59"/>
      <c r="M18" s="28"/>
    </row>
    <row r="19" spans="2:13" ht="18.75" customHeight="1" x14ac:dyDescent="0.3">
      <c r="B19" s="54"/>
      <c r="C19" s="54" t="s">
        <v>30</v>
      </c>
      <c r="D19" s="54"/>
      <c r="E19" s="54"/>
      <c r="F19" s="55" t="s">
        <v>16</v>
      </c>
      <c r="G19" s="56"/>
      <c r="H19" s="57">
        <v>0</v>
      </c>
      <c r="I19" s="58"/>
      <c r="J19" s="52">
        <f>IF(ISBLANK(I19),0,IF(ISBLANK(H19),I19,H19*I19))</f>
        <v>0</v>
      </c>
      <c r="K19" s="59"/>
      <c r="M19" s="28"/>
    </row>
    <row r="20" spans="2:13" ht="18.75" customHeight="1" x14ac:dyDescent="0.3">
      <c r="B20" s="54"/>
      <c r="C20" s="54" t="s">
        <v>31</v>
      </c>
      <c r="D20" s="54"/>
      <c r="E20" s="54"/>
      <c r="F20" s="55" t="s">
        <v>18</v>
      </c>
      <c r="G20" s="56"/>
      <c r="H20" s="57">
        <f>[1]Algeria!H20+[1]Serbia!H20+[1]Romania!H21+[1]Balkan!H20+[1]Singapor!H20+[1]Egypt!H20+[1]Italy!H20+'[1]Senegal '!H20</f>
        <v>30</v>
      </c>
      <c r="I20" s="58"/>
      <c r="J20" s="52">
        <f>[1]Algeria!J20+[1]Serbia!J20+[1]Romania!J21+[1]Balkan!J20+[1]Singapor!J20+[1]Egypt!J20+[1]Italy!J20+'[1]Senegal '!J20</f>
        <v>2689.21</v>
      </c>
      <c r="K20" s="59"/>
    </row>
    <row r="21" spans="2:13" ht="18.75" customHeight="1" x14ac:dyDescent="0.3">
      <c r="B21" s="54"/>
      <c r="C21" s="54" t="s">
        <v>32</v>
      </c>
      <c r="D21" s="54"/>
      <c r="E21" s="54"/>
      <c r="F21" s="55" t="s">
        <v>19</v>
      </c>
      <c r="G21" s="56"/>
      <c r="H21" s="57">
        <f>[1]Algeria!H21+[1]Serbia!H21+[1]Romania!H22+[1]Balkan!H21+[1]Singapor!H21+[1]Egypt!H21+[1]Italy!H21+'[1]Senegal '!H21</f>
        <v>8</v>
      </c>
      <c r="I21" s="58"/>
      <c r="J21" s="52">
        <f>[1]Algeria!J21+[1]Serbia!J21+[1]Romania!J22+[1]Balkan!J21+[1]Singapor!J21+[1]Egypt!J21+[1]Italy!J21+'[1]Senegal '!J21</f>
        <v>130</v>
      </c>
      <c r="K21" s="59"/>
    </row>
    <row r="22" spans="2:13" ht="18.75" customHeight="1" x14ac:dyDescent="0.3">
      <c r="B22" s="54"/>
      <c r="C22" s="54" t="s">
        <v>33</v>
      </c>
      <c r="D22" s="54"/>
      <c r="E22" s="54"/>
      <c r="F22" s="55" t="s">
        <v>19</v>
      </c>
      <c r="G22" s="56"/>
      <c r="H22" s="57">
        <f>[1]Algeria!H22+[1]Serbia!H22+[1]Romania!H23+[1]Balkan!H22+[1]Singapor!H22+[1]Egypt!H22+[1]Italy!H22+'[1]Senegal '!H22</f>
        <v>30</v>
      </c>
      <c r="I22" s="58"/>
      <c r="J22" s="52">
        <f>[1]Algeria!J22+[1]Serbia!J22+[1]Romania!J23+[1]Balkan!J22+[1]Singapor!J22+[1]Egypt!J22+[1]Italy!J22+'[1]Senegal '!J22</f>
        <v>1285</v>
      </c>
      <c r="K22" s="59"/>
    </row>
    <row r="23" spans="2:13" ht="18.75" customHeight="1" x14ac:dyDescent="0.3">
      <c r="B23" s="54"/>
      <c r="C23" s="54" t="s">
        <v>34</v>
      </c>
      <c r="D23" s="54"/>
      <c r="E23" s="54"/>
      <c r="F23" s="55" t="s">
        <v>19</v>
      </c>
      <c r="G23" s="56"/>
      <c r="H23" s="57">
        <f>[1]Algeria!H23+[1]Serbia!H23+[1]Romania!H24+[1]Balkan!H23+[1]Singapor!H23+[1]Egypt!H23+[1]Italy!H23+'[1]Senegal '!H23</f>
        <v>30</v>
      </c>
      <c r="I23" s="58"/>
      <c r="J23" s="52">
        <f>[1]Algeria!J23+[1]Serbia!J23+[1]Romania!J24+[1]Balkan!J23+[1]Singapor!J23+[1]Egypt!J23+[1]Italy!J23+'[1]Senegal '!J23</f>
        <v>1300</v>
      </c>
      <c r="K23" s="59"/>
    </row>
    <row r="24" spans="2:13" ht="18.75" customHeight="1" x14ac:dyDescent="0.3">
      <c r="B24" s="54"/>
      <c r="C24" s="54" t="s">
        <v>35</v>
      </c>
      <c r="D24" s="54"/>
      <c r="E24" s="54"/>
      <c r="F24" s="55" t="s">
        <v>19</v>
      </c>
      <c r="G24" s="56"/>
      <c r="H24" s="57">
        <f>[1]Algeria!H24+[1]Serbia!H24+[1]Romania!H25+[1]Balkan!H24+[1]Singapor!H24+[1]Egypt!H24+[1]Italy!H24+'[1]Senegal '!H24</f>
        <v>21</v>
      </c>
      <c r="I24" s="58"/>
      <c r="J24" s="52">
        <f t="shared" ref="J24:J28" si="1">IF(ISBLANK(I24),0,IF(ISBLANK(H24),I24,H24*I24))</f>
        <v>0</v>
      </c>
      <c r="K24" s="59"/>
      <c r="M24" s="28"/>
    </row>
    <row r="25" spans="2:13" ht="18.75" customHeight="1" x14ac:dyDescent="0.3">
      <c r="B25" s="54"/>
      <c r="C25" s="54" t="s">
        <v>36</v>
      </c>
      <c r="D25" s="54"/>
      <c r="E25" s="54"/>
      <c r="F25" s="55" t="s">
        <v>22</v>
      </c>
      <c r="G25" s="56"/>
      <c r="H25" s="58"/>
      <c r="I25" s="58"/>
      <c r="J25" s="52">
        <f>[1]Algeria!J25+[1]Algeria!J26+[1]Algeria!J27+[1]Algeria!J28+[1]Serbia!J25+[1]Serbia!J26+[1]Serbia!J27+[1]Serbia!J28+[1]Romania!J26+[1]Romania!J27+[1]Romania!J28+[1]Romania!J29+[1]Balkan!J25+[1]Balkan!J26+[1]Balkan!J27+[1]Balkan!J28+[1]Singapor!J25+[1]Singapor!J26+[1]Singapor!J27+[1]Singapor!J28+[1]Egypt!J25+[1]Egypt!J26+[1]Egypt!J27+[1]Egypt!J28+[1]Italy!J25+[1]Italy!J26+[1]Italy!J27+[1]Italy!J28+'[1]Senegal '!J25+'[1]Senegal '!J26+'[1]Senegal '!J27+'[1]Senegal '!J28</f>
        <v>254.5</v>
      </c>
      <c r="K25" s="59"/>
    </row>
    <row r="26" spans="2:13" ht="18.75" customHeight="1" x14ac:dyDescent="0.3">
      <c r="B26" s="54"/>
      <c r="C26" s="54" t="s">
        <v>21</v>
      </c>
      <c r="D26" s="54"/>
      <c r="E26" s="54"/>
      <c r="F26" s="55" t="s">
        <v>22</v>
      </c>
      <c r="G26" s="56"/>
      <c r="H26" s="58"/>
      <c r="I26" s="58"/>
      <c r="J26" s="52">
        <v>0</v>
      </c>
      <c r="K26" s="59"/>
    </row>
    <row r="27" spans="2:13" ht="18.75" customHeight="1" x14ac:dyDescent="0.3">
      <c r="B27" s="54"/>
      <c r="C27" s="54" t="s">
        <v>37</v>
      </c>
      <c r="D27" s="54"/>
      <c r="E27" s="54"/>
      <c r="F27" s="55"/>
      <c r="G27" s="56"/>
      <c r="H27" s="58"/>
      <c r="I27" s="58"/>
      <c r="J27" s="52">
        <f>I27*H27</f>
        <v>0</v>
      </c>
      <c r="K27" s="59"/>
    </row>
    <row r="28" spans="2:13" ht="15" thickBot="1" x14ac:dyDescent="0.35">
      <c r="B28" s="54"/>
      <c r="C28" s="54" t="s">
        <v>38</v>
      </c>
      <c r="D28" s="54"/>
      <c r="E28" s="54"/>
      <c r="F28" s="60"/>
      <c r="G28" s="61"/>
      <c r="H28" s="62"/>
      <c r="I28" s="63"/>
      <c r="J28" s="52">
        <f t="shared" si="1"/>
        <v>0</v>
      </c>
      <c r="K28" s="64"/>
      <c r="M28" s="28"/>
    </row>
    <row r="29" spans="2:13" ht="18.600000000000001" thickTop="1" thickBot="1" x14ac:dyDescent="0.4">
      <c r="B29" s="65"/>
      <c r="C29" s="66"/>
      <c r="D29" s="67"/>
      <c r="E29" s="67"/>
      <c r="F29" s="67"/>
      <c r="G29" s="67"/>
      <c r="H29" s="67"/>
      <c r="I29" s="68" t="s">
        <v>17</v>
      </c>
      <c r="J29" s="69">
        <f>SUM(J15:J28)</f>
        <v>14255.945</v>
      </c>
      <c r="K29" s="70"/>
    </row>
    <row r="30" spans="2:13" ht="15" thickTop="1" x14ac:dyDescent="0.3"/>
  </sheetData>
  <mergeCells count="8">
    <mergeCell ref="B15:E15"/>
    <mergeCell ref="B3:F3"/>
    <mergeCell ref="M3:M4"/>
    <mergeCell ref="B4:D4"/>
    <mergeCell ref="E4:K4"/>
    <mergeCell ref="I7:K8"/>
    <mergeCell ref="B12:H12"/>
    <mergeCell ref="I12:K12"/>
  </mergeCells>
  <dataValidations count="1">
    <dataValidation type="list" allowBlank="1" showInputMessage="1" showErrorMessage="1" sqref="F16:F28" xr:uid="{28943AA1-4944-4095-BA6A-ABA07362F087}">
      <formula1>$F$6:$F$10</formula1>
    </dataValidation>
  </dataValidations>
  <hyperlinks>
    <hyperlink ref="J1" r:id="rId1" location="'Q1'!A1" xr:uid="{4A2EEC13-B500-441B-A8C8-0D8E0133A5C4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FD0EC4-A725-4CFB-A9AB-7ACFE97CC7FD}">
  <sheetPr>
    <tabColor rgb="FFFFC000"/>
  </sheetPr>
  <dimension ref="A1:J41"/>
  <sheetViews>
    <sheetView workbookViewId="0">
      <selection activeCell="L14" sqref="L14"/>
    </sheetView>
  </sheetViews>
  <sheetFormatPr defaultColWidth="9.109375" defaultRowHeight="14.4" x14ac:dyDescent="0.3"/>
  <cols>
    <col min="1" max="1" width="8" style="111" bestFit="1" customWidth="1"/>
    <col min="2" max="2" width="23.88671875" style="85" customWidth="1"/>
    <col min="3" max="3" width="13.33203125" style="85" customWidth="1"/>
    <col min="4" max="4" width="7.33203125" style="85" customWidth="1"/>
    <col min="5" max="5" width="15.88671875" style="85" customWidth="1"/>
    <col min="6" max="6" width="21.88671875" style="85" customWidth="1"/>
    <col min="7" max="7" width="18.33203125" style="85" customWidth="1"/>
    <col min="8" max="8" width="21.5546875" style="85" customWidth="1"/>
    <col min="9" max="9" width="9.109375" style="86"/>
    <col min="10" max="16384" width="9.109375" style="85"/>
  </cols>
  <sheetData>
    <row r="1" spans="1:10" s="22" customFormat="1" ht="19.8" x14ac:dyDescent="0.3">
      <c r="A1" s="220"/>
      <c r="B1" s="220"/>
      <c r="C1" s="220"/>
      <c r="D1" s="220"/>
      <c r="E1" s="220"/>
      <c r="H1" s="121" t="s">
        <v>39</v>
      </c>
      <c r="I1" s="71"/>
    </row>
    <row r="2" spans="1:10" s="22" customFormat="1" x14ac:dyDescent="0.3">
      <c r="A2" s="221" t="s">
        <v>80</v>
      </c>
      <c r="B2" s="221"/>
      <c r="C2" s="221"/>
      <c r="D2" s="221"/>
      <c r="E2" s="221"/>
      <c r="H2" s="72"/>
      <c r="I2" s="73"/>
    </row>
    <row r="3" spans="1:10" s="22" customFormat="1" x14ac:dyDescent="0.3">
      <c r="A3" s="221"/>
      <c r="B3" s="221"/>
      <c r="C3" s="221"/>
      <c r="D3" s="221"/>
      <c r="E3" s="221"/>
      <c r="H3" s="74"/>
      <c r="I3" s="73"/>
    </row>
    <row r="4" spans="1:10" s="22" customFormat="1" ht="22.5" customHeight="1" x14ac:dyDescent="0.3">
      <c r="A4" s="222" t="s">
        <v>40</v>
      </c>
      <c r="B4" s="222"/>
      <c r="C4" s="222"/>
      <c r="D4" s="75" t="s">
        <v>14</v>
      </c>
      <c r="E4" s="75"/>
      <c r="F4" s="75"/>
      <c r="G4" s="76"/>
      <c r="I4" s="76"/>
    </row>
    <row r="5" spans="1:10" s="22" customFormat="1" ht="22.5" customHeight="1" x14ac:dyDescent="0.3">
      <c r="A5" s="110"/>
      <c r="B5" s="110" t="s">
        <v>15</v>
      </c>
      <c r="C5" s="77"/>
      <c r="D5" s="77"/>
      <c r="E5" s="77"/>
      <c r="F5" s="79"/>
      <c r="G5" s="80"/>
      <c r="I5" s="76"/>
    </row>
    <row r="6" spans="1:10" s="22" customFormat="1" ht="16.8" thickBot="1" x14ac:dyDescent="0.35">
      <c r="A6" s="110"/>
      <c r="B6" s="29"/>
      <c r="C6" s="77"/>
      <c r="D6" s="77"/>
      <c r="E6" s="119" t="s">
        <v>41</v>
      </c>
      <c r="F6" s="106">
        <f>C41</f>
        <v>25</v>
      </c>
      <c r="G6" s="81"/>
      <c r="I6" s="76"/>
    </row>
    <row r="7" spans="1:10" s="22" customFormat="1" ht="15.6" thickTop="1" thickBot="1" x14ac:dyDescent="0.35">
      <c r="A7" s="110"/>
      <c r="B7" s="120" t="s">
        <v>17</v>
      </c>
      <c r="C7" s="77"/>
      <c r="D7" s="77"/>
      <c r="E7" s="119" t="s">
        <v>42</v>
      </c>
      <c r="F7" s="107">
        <f>E41</f>
        <v>0</v>
      </c>
      <c r="G7" s="83"/>
      <c r="I7" s="76"/>
    </row>
    <row r="8" spans="1:10" s="22" customFormat="1" ht="17.399999999999999" thickTop="1" thickBot="1" x14ac:dyDescent="0.35">
      <c r="A8" s="110"/>
      <c r="B8" s="36">
        <f>F41</f>
        <v>0</v>
      </c>
      <c r="C8" s="77"/>
      <c r="D8" s="77"/>
      <c r="E8" s="119" t="s">
        <v>85</v>
      </c>
      <c r="F8" s="107">
        <f>F41</f>
        <v>0</v>
      </c>
      <c r="G8" s="83"/>
      <c r="I8" s="76"/>
    </row>
    <row r="9" spans="1:10" s="22" customFormat="1" ht="15.6" thickTop="1" thickBot="1" x14ac:dyDescent="0.35">
      <c r="A9" s="110"/>
      <c r="B9" s="110" t="s">
        <v>20</v>
      </c>
      <c r="C9" s="77"/>
      <c r="D9" s="77"/>
      <c r="E9" s="119" t="s">
        <v>43</v>
      </c>
      <c r="F9" s="108">
        <f>F7-F8</f>
        <v>0</v>
      </c>
      <c r="G9" s="83"/>
      <c r="I9" s="76"/>
    </row>
    <row r="10" spans="1:10" s="22" customFormat="1" ht="16.8" thickTop="1" x14ac:dyDescent="0.3">
      <c r="A10" s="110"/>
      <c r="B10" s="38">
        <f>B6-B8</f>
        <v>0</v>
      </c>
      <c r="C10" s="77"/>
      <c r="D10" s="77"/>
      <c r="E10" s="119" t="s">
        <v>44</v>
      </c>
      <c r="F10" s="109">
        <f>D41</f>
        <v>11</v>
      </c>
      <c r="G10" s="81"/>
      <c r="I10" s="76"/>
    </row>
    <row r="11" spans="1:10" s="22" customFormat="1" ht="18.75" customHeight="1" x14ac:dyDescent="0.3">
      <c r="A11" s="110"/>
      <c r="B11" s="77"/>
      <c r="C11" s="77"/>
      <c r="D11" s="77"/>
      <c r="E11" s="77"/>
      <c r="F11" s="77"/>
      <c r="I11" s="76"/>
    </row>
    <row r="12" spans="1:10" s="22" customFormat="1" ht="15.75" customHeight="1" x14ac:dyDescent="0.3">
      <c r="A12" s="218"/>
      <c r="B12" s="218"/>
      <c r="C12" s="218"/>
      <c r="D12" s="218"/>
      <c r="E12" s="218"/>
      <c r="F12" s="218"/>
      <c r="G12" s="84"/>
      <c r="I12" s="76"/>
    </row>
    <row r="13" spans="1:10" s="22" customFormat="1" ht="25.8" x14ac:dyDescent="0.3">
      <c r="A13" s="223" t="s">
        <v>45</v>
      </c>
      <c r="B13" s="223"/>
      <c r="C13" s="223"/>
      <c r="D13" s="223"/>
      <c r="I13" s="76"/>
    </row>
    <row r="14" spans="1:10" s="22" customFormat="1" ht="22.5" customHeight="1" thickBot="1" x14ac:dyDescent="0.35">
      <c r="A14" s="232"/>
      <c r="B14" s="232"/>
      <c r="C14" s="232"/>
      <c r="D14" s="232"/>
      <c r="E14" s="232"/>
      <c r="F14" s="232"/>
      <c r="G14" s="232"/>
      <c r="H14" s="232"/>
      <c r="I14" s="76"/>
    </row>
    <row r="15" spans="1:10" ht="18.600000000000001" customHeight="1" thickBot="1" x14ac:dyDescent="0.35">
      <c r="A15" s="171" t="s">
        <v>46</v>
      </c>
      <c r="B15" s="172" t="s">
        <v>47</v>
      </c>
      <c r="C15" s="172" t="s">
        <v>93</v>
      </c>
      <c r="D15" s="172" t="s">
        <v>48</v>
      </c>
      <c r="E15" s="172" t="s">
        <v>102</v>
      </c>
      <c r="F15" s="172" t="s">
        <v>49</v>
      </c>
      <c r="G15" s="192" t="s">
        <v>101</v>
      </c>
      <c r="H15" s="112" t="s">
        <v>84</v>
      </c>
      <c r="I15" s="85"/>
      <c r="J15" s="86"/>
    </row>
    <row r="16" spans="1:10" ht="18.75" customHeight="1" x14ac:dyDescent="0.3">
      <c r="A16" s="173">
        <v>1</v>
      </c>
      <c r="B16" s="170" t="s">
        <v>53</v>
      </c>
      <c r="C16" s="170" t="s">
        <v>94</v>
      </c>
      <c r="D16" s="174">
        <v>1</v>
      </c>
      <c r="E16" s="174">
        <v>5</v>
      </c>
      <c r="F16" s="175">
        <v>0</v>
      </c>
      <c r="G16" s="176">
        <v>0</v>
      </c>
      <c r="H16" s="224" t="s">
        <v>2</v>
      </c>
      <c r="I16" s="85"/>
      <c r="J16" s="86"/>
    </row>
    <row r="17" spans="1:10" ht="18.75" customHeight="1" x14ac:dyDescent="0.3">
      <c r="A17" s="177">
        <v>2</v>
      </c>
      <c r="B17" s="178" t="s">
        <v>51</v>
      </c>
      <c r="C17" s="178" t="s">
        <v>147</v>
      </c>
      <c r="D17" s="179">
        <v>1</v>
      </c>
      <c r="E17" s="179">
        <v>3</v>
      </c>
      <c r="F17" s="180">
        <v>0</v>
      </c>
      <c r="G17" s="181">
        <v>0</v>
      </c>
      <c r="H17" s="225"/>
      <c r="I17" s="85"/>
      <c r="J17" s="86"/>
    </row>
    <row r="18" spans="1:10" ht="18.75" customHeight="1" x14ac:dyDescent="0.3">
      <c r="A18" s="177">
        <v>3</v>
      </c>
      <c r="B18" s="178" t="s">
        <v>150</v>
      </c>
      <c r="C18" s="178" t="s">
        <v>149</v>
      </c>
      <c r="D18" s="179">
        <v>1</v>
      </c>
      <c r="E18" s="179">
        <v>3</v>
      </c>
      <c r="F18" s="180">
        <v>0</v>
      </c>
      <c r="G18" s="181">
        <v>0</v>
      </c>
      <c r="H18" s="225"/>
      <c r="I18" s="85"/>
      <c r="J18" s="86"/>
    </row>
    <row r="19" spans="1:10" ht="18.75" customHeight="1" x14ac:dyDescent="0.3">
      <c r="A19" s="177">
        <v>4</v>
      </c>
      <c r="B19" s="178" t="s">
        <v>54</v>
      </c>
      <c r="C19" s="178"/>
      <c r="D19" s="179">
        <v>1</v>
      </c>
      <c r="E19" s="179">
        <v>0</v>
      </c>
      <c r="F19" s="180">
        <v>0</v>
      </c>
      <c r="G19" s="181">
        <v>0</v>
      </c>
      <c r="H19" s="225"/>
      <c r="I19" s="85"/>
      <c r="J19" s="86"/>
    </row>
    <row r="20" spans="1:10" ht="18.75" customHeight="1" x14ac:dyDescent="0.3">
      <c r="A20" s="177">
        <v>5</v>
      </c>
      <c r="B20" s="178" t="s">
        <v>70</v>
      </c>
      <c r="C20" s="178"/>
      <c r="D20" s="179">
        <v>1</v>
      </c>
      <c r="E20" s="179">
        <v>0</v>
      </c>
      <c r="F20" s="180">
        <v>0</v>
      </c>
      <c r="G20" s="181">
        <v>0</v>
      </c>
      <c r="H20" s="225"/>
      <c r="I20" s="85"/>
      <c r="J20" s="86"/>
    </row>
    <row r="21" spans="1:10" ht="18.75" customHeight="1" thickBot="1" x14ac:dyDescent="0.35">
      <c r="A21" s="187">
        <v>6</v>
      </c>
      <c r="B21" s="188" t="s">
        <v>66</v>
      </c>
      <c r="C21" s="188"/>
      <c r="D21" s="189">
        <v>1</v>
      </c>
      <c r="E21" s="189">
        <v>0</v>
      </c>
      <c r="F21" s="190">
        <v>0</v>
      </c>
      <c r="G21" s="191">
        <v>0</v>
      </c>
      <c r="H21" s="225"/>
      <c r="I21" s="85"/>
      <c r="J21" s="86"/>
    </row>
    <row r="22" spans="1:10" ht="18.75" customHeight="1" x14ac:dyDescent="0.3">
      <c r="A22" s="173">
        <v>7</v>
      </c>
      <c r="B22" s="170" t="s">
        <v>55</v>
      </c>
      <c r="C22" s="170"/>
      <c r="D22" s="174">
        <v>1</v>
      </c>
      <c r="E22" s="174">
        <v>0</v>
      </c>
      <c r="F22" s="175">
        <v>0</v>
      </c>
      <c r="G22" s="176">
        <v>0</v>
      </c>
      <c r="H22" s="252" t="s">
        <v>4</v>
      </c>
      <c r="I22" s="85"/>
      <c r="J22" s="86"/>
    </row>
    <row r="23" spans="1:10" ht="16.2" customHeight="1" x14ac:dyDescent="0.3">
      <c r="A23" s="177">
        <v>8</v>
      </c>
      <c r="B23" s="178" t="s">
        <v>67</v>
      </c>
      <c r="C23" s="178"/>
      <c r="D23" s="179">
        <v>1</v>
      </c>
      <c r="E23" s="179">
        <v>0</v>
      </c>
      <c r="F23" s="180">
        <v>0</v>
      </c>
      <c r="G23" s="181">
        <v>0</v>
      </c>
      <c r="H23" s="253"/>
      <c r="I23" s="85"/>
      <c r="J23" s="86"/>
    </row>
    <row r="24" spans="1:10" ht="18.600000000000001" customHeight="1" x14ac:dyDescent="0.3">
      <c r="A24" s="177">
        <v>9</v>
      </c>
      <c r="B24" s="178" t="s">
        <v>69</v>
      </c>
      <c r="C24" s="178"/>
      <c r="D24" s="179">
        <v>1</v>
      </c>
      <c r="E24" s="179">
        <v>0</v>
      </c>
      <c r="F24" s="180">
        <v>0</v>
      </c>
      <c r="G24" s="181">
        <v>0</v>
      </c>
      <c r="H24" s="253"/>
      <c r="I24" s="85"/>
      <c r="J24" s="86"/>
    </row>
    <row r="25" spans="1:10" ht="18" customHeight="1" x14ac:dyDescent="0.3">
      <c r="A25" s="177">
        <v>10</v>
      </c>
      <c r="B25" s="178" t="s">
        <v>50</v>
      </c>
      <c r="C25" s="178"/>
      <c r="D25" s="179">
        <v>1</v>
      </c>
      <c r="E25" s="179">
        <v>0</v>
      </c>
      <c r="F25" s="180">
        <v>0</v>
      </c>
      <c r="G25" s="181">
        <v>0</v>
      </c>
      <c r="H25" s="253"/>
      <c r="I25" s="85"/>
      <c r="J25" s="86"/>
    </row>
    <row r="26" spans="1:10" ht="18" customHeight="1" x14ac:dyDescent="0.3">
      <c r="A26" s="177">
        <v>11</v>
      </c>
      <c r="B26" s="178" t="s">
        <v>51</v>
      </c>
      <c r="C26" s="178"/>
      <c r="D26" s="179">
        <v>1</v>
      </c>
      <c r="E26" s="179">
        <v>0</v>
      </c>
      <c r="F26" s="180">
        <v>0</v>
      </c>
      <c r="G26" s="181">
        <v>0</v>
      </c>
      <c r="H26" s="253"/>
      <c r="I26" s="85"/>
      <c r="J26" s="86"/>
    </row>
    <row r="27" spans="1:10" ht="18" customHeight="1" x14ac:dyDescent="0.3">
      <c r="A27" s="177">
        <v>11</v>
      </c>
      <c r="B27" s="178" t="s">
        <v>79</v>
      </c>
      <c r="C27" s="178"/>
      <c r="D27" s="179">
        <v>1</v>
      </c>
      <c r="E27" s="179">
        <v>0</v>
      </c>
      <c r="F27" s="180">
        <v>0</v>
      </c>
      <c r="G27" s="181">
        <v>0</v>
      </c>
      <c r="H27" s="253"/>
      <c r="I27" s="85"/>
      <c r="J27" s="86"/>
    </row>
    <row r="28" spans="1:10" ht="22.2" customHeight="1" thickBot="1" x14ac:dyDescent="0.35">
      <c r="A28" s="182">
        <v>12</v>
      </c>
      <c r="B28" s="183" t="s">
        <v>68</v>
      </c>
      <c r="C28" s="183"/>
      <c r="D28" s="184">
        <v>1</v>
      </c>
      <c r="E28" s="184">
        <v>0</v>
      </c>
      <c r="F28" s="185">
        <v>0</v>
      </c>
      <c r="G28" s="186">
        <v>0</v>
      </c>
      <c r="H28" s="254"/>
      <c r="I28" s="85"/>
      <c r="J28" s="86"/>
    </row>
    <row r="29" spans="1:10" ht="19.2" customHeight="1" x14ac:dyDescent="0.3">
      <c r="A29" s="255">
        <v>13</v>
      </c>
      <c r="B29" s="256" t="s">
        <v>151</v>
      </c>
      <c r="C29" s="256"/>
      <c r="D29" s="257">
        <v>1</v>
      </c>
      <c r="E29" s="257">
        <v>0</v>
      </c>
      <c r="F29" s="258">
        <v>0</v>
      </c>
      <c r="G29" s="259">
        <v>0</v>
      </c>
      <c r="H29" s="226" t="s">
        <v>5</v>
      </c>
      <c r="I29" s="85"/>
      <c r="J29" s="86"/>
    </row>
    <row r="30" spans="1:10" ht="19.2" customHeight="1" x14ac:dyDescent="0.3">
      <c r="A30" s="177">
        <v>14</v>
      </c>
      <c r="B30" s="178" t="s">
        <v>77</v>
      </c>
      <c r="C30" s="178"/>
      <c r="D30" s="179">
        <v>1</v>
      </c>
      <c r="E30" s="179">
        <v>0</v>
      </c>
      <c r="F30" s="180">
        <v>0</v>
      </c>
      <c r="G30" s="181">
        <v>0</v>
      </c>
      <c r="H30" s="227"/>
      <c r="I30" s="85"/>
      <c r="J30" s="86"/>
    </row>
    <row r="31" spans="1:10" ht="20.399999999999999" customHeight="1" x14ac:dyDescent="0.3">
      <c r="A31" s="177">
        <v>15</v>
      </c>
      <c r="B31" s="178" t="s">
        <v>100</v>
      </c>
      <c r="C31" s="178"/>
      <c r="D31" s="179">
        <v>1</v>
      </c>
      <c r="E31" s="179">
        <v>0</v>
      </c>
      <c r="F31" s="180">
        <v>0</v>
      </c>
      <c r="G31" s="181">
        <v>0</v>
      </c>
      <c r="H31" s="227"/>
      <c r="I31" s="85"/>
      <c r="J31" s="86"/>
    </row>
    <row r="32" spans="1:10" ht="23.4" customHeight="1" x14ac:dyDescent="0.3">
      <c r="A32" s="177">
        <v>16</v>
      </c>
      <c r="B32" s="178" t="s">
        <v>99</v>
      </c>
      <c r="C32" s="178"/>
      <c r="D32" s="179">
        <v>1</v>
      </c>
      <c r="E32" s="179">
        <v>0</v>
      </c>
      <c r="F32" s="180">
        <v>0</v>
      </c>
      <c r="G32" s="181">
        <v>0</v>
      </c>
      <c r="H32" s="227"/>
      <c r="I32" s="85"/>
      <c r="J32" s="86"/>
    </row>
    <row r="33" spans="1:10" ht="19.2" customHeight="1" x14ac:dyDescent="0.3">
      <c r="A33" s="177">
        <v>17</v>
      </c>
      <c r="B33" s="178" t="s">
        <v>52</v>
      </c>
      <c r="C33" s="178"/>
      <c r="D33" s="179">
        <v>1</v>
      </c>
      <c r="E33" s="179">
        <v>0</v>
      </c>
      <c r="F33" s="180">
        <v>0</v>
      </c>
      <c r="G33" s="181">
        <v>0</v>
      </c>
      <c r="H33" s="227"/>
      <c r="I33" s="85"/>
      <c r="J33" s="86"/>
    </row>
    <row r="34" spans="1:10" ht="19.8" customHeight="1" thickBot="1" x14ac:dyDescent="0.35">
      <c r="A34" s="182">
        <v>18</v>
      </c>
      <c r="B34" s="183" t="s">
        <v>71</v>
      </c>
      <c r="C34" s="183"/>
      <c r="D34" s="184">
        <v>1</v>
      </c>
      <c r="E34" s="184">
        <v>0</v>
      </c>
      <c r="F34" s="185">
        <v>0</v>
      </c>
      <c r="G34" s="186">
        <v>0</v>
      </c>
      <c r="H34" s="228"/>
      <c r="I34" s="85"/>
      <c r="J34" s="86"/>
    </row>
    <row r="35" spans="1:10" ht="22.8" customHeight="1" x14ac:dyDescent="0.3">
      <c r="A35" s="173">
        <v>19</v>
      </c>
      <c r="B35" s="170" t="s">
        <v>72</v>
      </c>
      <c r="C35" s="170"/>
      <c r="D35" s="174">
        <v>1</v>
      </c>
      <c r="E35" s="174">
        <v>0</v>
      </c>
      <c r="F35" s="175">
        <v>0</v>
      </c>
      <c r="G35" s="176">
        <v>0</v>
      </c>
      <c r="H35" s="229" t="s">
        <v>6</v>
      </c>
      <c r="I35" s="85"/>
      <c r="J35" s="86"/>
    </row>
    <row r="36" spans="1:10" ht="16.2" customHeight="1" x14ac:dyDescent="0.3">
      <c r="A36" s="177">
        <v>20</v>
      </c>
      <c r="B36" s="178" t="s">
        <v>73</v>
      </c>
      <c r="C36" s="178"/>
      <c r="D36" s="179">
        <v>1</v>
      </c>
      <c r="E36" s="179">
        <v>0</v>
      </c>
      <c r="F36" s="180">
        <v>0</v>
      </c>
      <c r="G36" s="181">
        <v>0</v>
      </c>
      <c r="H36" s="230"/>
      <c r="I36" s="85"/>
      <c r="J36" s="86"/>
    </row>
    <row r="37" spans="1:10" ht="16.8" customHeight="1" x14ac:dyDescent="0.3">
      <c r="A37" s="177">
        <v>21</v>
      </c>
      <c r="B37" s="178" t="s">
        <v>74</v>
      </c>
      <c r="C37" s="178"/>
      <c r="D37" s="179">
        <v>1</v>
      </c>
      <c r="E37" s="179">
        <v>0</v>
      </c>
      <c r="F37" s="180">
        <v>0</v>
      </c>
      <c r="G37" s="181">
        <v>0</v>
      </c>
      <c r="H37" s="230"/>
      <c r="I37" s="85"/>
      <c r="J37" s="86"/>
    </row>
    <row r="38" spans="1:10" ht="19.8" customHeight="1" x14ac:dyDescent="0.3">
      <c r="A38" s="177">
        <v>22</v>
      </c>
      <c r="B38" s="178" t="s">
        <v>75</v>
      </c>
      <c r="C38" s="178"/>
      <c r="D38" s="179">
        <v>1</v>
      </c>
      <c r="E38" s="179">
        <v>0</v>
      </c>
      <c r="F38" s="180">
        <v>0</v>
      </c>
      <c r="G38" s="181">
        <v>0</v>
      </c>
      <c r="H38" s="230"/>
      <c r="I38" s="85"/>
      <c r="J38" s="86"/>
    </row>
    <row r="39" spans="1:10" ht="22.8" customHeight="1" x14ac:dyDescent="0.3">
      <c r="A39" s="177">
        <v>23</v>
      </c>
      <c r="B39" s="178" t="s">
        <v>76</v>
      </c>
      <c r="C39" s="178"/>
      <c r="D39" s="179">
        <v>1</v>
      </c>
      <c r="E39" s="179">
        <v>0</v>
      </c>
      <c r="F39" s="180">
        <v>0</v>
      </c>
      <c r="G39" s="181">
        <v>0</v>
      </c>
      <c r="H39" s="230"/>
      <c r="I39" s="85"/>
      <c r="J39" s="86"/>
    </row>
    <row r="40" spans="1:10" ht="22.8" customHeight="1" thickBot="1" x14ac:dyDescent="0.35">
      <c r="A40" s="187">
        <v>24</v>
      </c>
      <c r="B40" s="188" t="s">
        <v>78</v>
      </c>
      <c r="C40" s="188"/>
      <c r="D40" s="189">
        <v>1</v>
      </c>
      <c r="E40" s="189">
        <v>0</v>
      </c>
      <c r="F40" s="190">
        <v>0</v>
      </c>
      <c r="G40" s="191">
        <v>0</v>
      </c>
      <c r="H40" s="231"/>
      <c r="I40" s="85"/>
      <c r="J40" s="86"/>
    </row>
    <row r="41" spans="1:10" ht="16.8" thickBot="1" x14ac:dyDescent="0.4">
      <c r="A41" s="113"/>
      <c r="B41" s="114"/>
      <c r="C41" s="115">
        <f>SUM(D16:D40)</f>
        <v>25</v>
      </c>
      <c r="D41" s="116">
        <f>SUM(E16:E40)</f>
        <v>11</v>
      </c>
      <c r="E41" s="117">
        <f>SUM(F16:F23)</f>
        <v>0</v>
      </c>
      <c r="F41" s="117">
        <f>SUM(G16:G23)</f>
        <v>0</v>
      </c>
      <c r="G41" s="118">
        <v>0</v>
      </c>
    </row>
  </sheetData>
  <mergeCells count="10">
    <mergeCell ref="H16:H21"/>
    <mergeCell ref="H22:H28"/>
    <mergeCell ref="H29:H34"/>
    <mergeCell ref="H35:H40"/>
    <mergeCell ref="A14:H14"/>
    <mergeCell ref="A1:E1"/>
    <mergeCell ref="A2:E3"/>
    <mergeCell ref="A4:C4"/>
    <mergeCell ref="A12:F12"/>
    <mergeCell ref="A13:D13"/>
  </mergeCells>
  <phoneticPr fontId="31" type="noConversion"/>
  <hyperlinks>
    <hyperlink ref="A13" r:id="rId1" location="'Travel  Budget'!A1" xr:uid="{0A86FF4A-851F-4DDE-A68D-3736B179AFAC}"/>
    <hyperlink ref="H1" r:id="rId2" location="General!A1" xr:uid="{5A1399C9-FC97-4A5D-9A0B-A66005619A44}"/>
    <hyperlink ref="H16:H21" r:id="rId3" location="'Q1'!A1" display="Q1" xr:uid="{BA57D7BA-2ECF-408F-B057-6415688AAF1F}"/>
    <hyperlink ref="H22:H28" r:id="rId4" location="'Q2'!A1" display="Q2" xr:uid="{4DCEC6E9-A64B-4FCA-AC59-F8DFAF8890B8}"/>
    <hyperlink ref="H29:H34" r:id="rId5" location="'Q3'!A1" display="Q3" xr:uid="{629ABE90-6D18-4F73-83F0-D95967509E29}"/>
    <hyperlink ref="H35:H40" r:id="rId6" location="'Q4'!A1" display="Q4" xr:uid="{243F9624-79DB-4891-874D-34B300111914}"/>
  </hyperlinks>
  <pageMargins left="0.7" right="0.7" top="0.75" bottom="0.75" header="0.3" footer="0.3"/>
  <drawing r:id="rId7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CF7E92-1A34-41D9-953D-9EA9F85025D3}">
  <dimension ref="B1:P61"/>
  <sheetViews>
    <sheetView topLeftCell="A22" workbookViewId="0">
      <selection activeCell="M14" sqref="M14"/>
    </sheetView>
  </sheetViews>
  <sheetFormatPr defaultColWidth="9.109375" defaultRowHeight="14.4" x14ac:dyDescent="0.3"/>
  <cols>
    <col min="1" max="1" width="2.88671875" style="85" customWidth="1"/>
    <col min="2" max="2" width="2.109375" style="85" customWidth="1"/>
    <col min="3" max="3" width="23.88671875" style="85" customWidth="1"/>
    <col min="4" max="5" width="2.109375" style="85" customWidth="1"/>
    <col min="6" max="6" width="18.6640625" style="85" bestFit="1" customWidth="1"/>
    <col min="7" max="7" width="7.88671875" style="85" customWidth="1"/>
    <col min="8" max="8" width="12.88671875" style="85" customWidth="1"/>
    <col min="9" max="9" width="16.5546875" style="85" customWidth="1"/>
    <col min="10" max="10" width="22" style="85" bestFit="1" customWidth="1"/>
    <col min="11" max="11" width="2.109375" style="85" customWidth="1"/>
    <col min="12" max="12" width="25.109375" style="85" bestFit="1" customWidth="1"/>
    <col min="13" max="16384" width="9.109375" style="85"/>
  </cols>
  <sheetData>
    <row r="1" spans="2:16" s="22" customFormat="1" ht="19.8" x14ac:dyDescent="0.3">
      <c r="B1" s="233"/>
      <c r="C1" s="233"/>
      <c r="D1" s="233"/>
      <c r="E1" s="233"/>
      <c r="F1" s="233"/>
      <c r="J1" s="20" t="s">
        <v>39</v>
      </c>
      <c r="K1" s="71"/>
      <c r="L1" s="3" t="s">
        <v>0</v>
      </c>
    </row>
    <row r="2" spans="2:16" s="22" customFormat="1" ht="27" customHeight="1" x14ac:dyDescent="0.3">
      <c r="B2" s="213" t="s">
        <v>65</v>
      </c>
      <c r="C2" s="213"/>
      <c r="D2" s="213"/>
      <c r="E2" s="213"/>
      <c r="F2" s="213"/>
      <c r="G2" s="213"/>
      <c r="J2" s="104"/>
    </row>
    <row r="3" spans="2:16" s="22" customFormat="1" ht="22.8" customHeight="1" thickBot="1" x14ac:dyDescent="0.35">
      <c r="B3" s="213"/>
      <c r="C3" s="213"/>
      <c r="D3" s="213"/>
      <c r="E3" s="213"/>
      <c r="F3" s="213"/>
      <c r="G3" s="213"/>
      <c r="J3" s="104"/>
    </row>
    <row r="4" spans="2:16" s="22" customFormat="1" ht="27" customHeight="1" x14ac:dyDescent="0.3">
      <c r="B4" s="234" t="s">
        <v>89</v>
      </c>
      <c r="C4" s="235"/>
      <c r="D4" s="235"/>
      <c r="E4" s="235" t="s">
        <v>57</v>
      </c>
      <c r="F4" s="235"/>
      <c r="G4" s="235"/>
      <c r="H4" s="235"/>
      <c r="I4" s="235"/>
      <c r="J4" s="235"/>
      <c r="K4" s="236"/>
    </row>
    <row r="5" spans="2:16" s="22" customFormat="1" ht="22.5" customHeight="1" x14ac:dyDescent="0.3">
      <c r="B5" s="127"/>
      <c r="C5" s="128" t="s">
        <v>15</v>
      </c>
      <c r="D5" s="129"/>
      <c r="E5" s="129"/>
      <c r="F5" s="130"/>
      <c r="G5" s="131"/>
      <c r="H5" s="131"/>
      <c r="I5" s="132"/>
      <c r="J5" s="132"/>
      <c r="K5" s="133"/>
    </row>
    <row r="6" spans="2:16" s="22" customFormat="1" ht="16.8" thickBot="1" x14ac:dyDescent="0.35">
      <c r="B6" s="127"/>
      <c r="C6" s="105">
        <f>J31</f>
        <v>1460</v>
      </c>
      <c r="D6" s="129"/>
      <c r="E6" s="129"/>
      <c r="F6" s="134" t="s">
        <v>16</v>
      </c>
      <c r="G6" s="123">
        <f>H6/$C$8</f>
        <v>0.41095890410958902</v>
      </c>
      <c r="H6" s="126">
        <f>J16+J17+J18+J19</f>
        <v>600</v>
      </c>
      <c r="I6" s="132"/>
      <c r="J6" s="132"/>
      <c r="K6" s="133"/>
      <c r="M6" s="216" t="s">
        <v>88</v>
      </c>
      <c r="N6" s="216"/>
      <c r="O6" s="216"/>
      <c r="P6" s="216"/>
    </row>
    <row r="7" spans="2:16" s="22" customFormat="1" ht="15.6" thickTop="1" thickBot="1" x14ac:dyDescent="0.35">
      <c r="B7" s="127"/>
      <c r="C7" s="135" t="s">
        <v>17</v>
      </c>
      <c r="D7" s="129"/>
      <c r="E7" s="129"/>
      <c r="F7" s="134" t="s">
        <v>18</v>
      </c>
      <c r="G7" s="124">
        <f>H7/$C$8</f>
        <v>0.21917808219178081</v>
      </c>
      <c r="H7" s="126">
        <f>J20</f>
        <v>320</v>
      </c>
      <c r="I7" s="237">
        <f>C8</f>
        <v>1460</v>
      </c>
      <c r="J7" s="237"/>
      <c r="K7" s="238"/>
      <c r="M7" s="216"/>
      <c r="N7" s="216"/>
      <c r="O7" s="216"/>
      <c r="P7" s="216"/>
    </row>
    <row r="8" spans="2:16" s="22" customFormat="1" ht="17.399999999999999" thickTop="1" thickBot="1" x14ac:dyDescent="0.35">
      <c r="B8" s="127"/>
      <c r="C8" s="136">
        <f>J31</f>
        <v>1460</v>
      </c>
      <c r="D8" s="129"/>
      <c r="E8" s="129"/>
      <c r="F8" s="134" t="s">
        <v>19</v>
      </c>
      <c r="G8" s="124">
        <f t="shared" ref="G8:G9" si="0">H8/$C$8</f>
        <v>0.16438356164383561</v>
      </c>
      <c r="H8" s="126">
        <f>J21+J22+J23+J24</f>
        <v>240</v>
      </c>
      <c r="I8" s="237"/>
      <c r="J8" s="237"/>
      <c r="K8" s="238"/>
      <c r="M8" s="216"/>
      <c r="N8" s="216"/>
      <c r="O8" s="216"/>
      <c r="P8" s="216"/>
    </row>
    <row r="9" spans="2:16" s="22" customFormat="1" ht="15.6" thickTop="1" thickBot="1" x14ac:dyDescent="0.35">
      <c r="B9" s="127"/>
      <c r="C9" s="128" t="s">
        <v>20</v>
      </c>
      <c r="D9" s="129"/>
      <c r="E9" s="129"/>
      <c r="F9" s="134" t="s">
        <v>21</v>
      </c>
      <c r="G9" s="125">
        <f t="shared" si="0"/>
        <v>3.4246575342465752E-2</v>
      </c>
      <c r="H9" s="126">
        <f>J28</f>
        <v>50</v>
      </c>
      <c r="I9" s="132"/>
      <c r="J9" s="132"/>
      <c r="K9" s="133"/>
    </row>
    <row r="10" spans="2:16" s="22" customFormat="1" ht="17.399999999999999" thickTop="1" thickBot="1" x14ac:dyDescent="0.35">
      <c r="B10" s="127"/>
      <c r="C10" s="137">
        <f>C6-C8</f>
        <v>0</v>
      </c>
      <c r="D10" s="129"/>
      <c r="E10" s="129"/>
      <c r="F10" s="134" t="s">
        <v>22</v>
      </c>
      <c r="G10" s="125">
        <f>H10/$C$8</f>
        <v>0.17123287671232876</v>
      </c>
      <c r="H10" s="126">
        <f>J25+J26+J27+J29+J30</f>
        <v>250</v>
      </c>
      <c r="I10" s="132"/>
      <c r="J10" s="132"/>
      <c r="K10" s="133"/>
    </row>
    <row r="11" spans="2:16" s="22" customFormat="1" ht="18.75" customHeight="1" thickTop="1" x14ac:dyDescent="0.3">
      <c r="B11" s="127"/>
      <c r="C11" s="129"/>
      <c r="D11" s="129"/>
      <c r="E11" s="129"/>
      <c r="F11" s="130"/>
      <c r="G11" s="130"/>
      <c r="H11" s="130"/>
      <c r="I11" s="132"/>
      <c r="J11" s="132"/>
      <c r="K11" s="133"/>
    </row>
    <row r="12" spans="2:16" s="22" customFormat="1" ht="15.75" customHeight="1" x14ac:dyDescent="0.3">
      <c r="B12" s="244"/>
      <c r="C12" s="245"/>
      <c r="D12" s="245"/>
      <c r="E12" s="245"/>
      <c r="F12" s="245"/>
      <c r="G12" s="245"/>
      <c r="H12" s="245"/>
      <c r="I12" s="246"/>
      <c r="J12" s="246"/>
      <c r="K12" s="247"/>
    </row>
    <row r="13" spans="2:16" s="22" customFormat="1" x14ac:dyDescent="0.3">
      <c r="B13" s="138"/>
      <c r="C13" s="132"/>
      <c r="D13" s="132"/>
      <c r="E13" s="132"/>
      <c r="F13" s="132"/>
      <c r="G13" s="132"/>
      <c r="H13" s="132"/>
      <c r="I13" s="132"/>
      <c r="J13" s="132"/>
      <c r="K13" s="133"/>
    </row>
    <row r="14" spans="2:16" s="22" customFormat="1" ht="22.5" customHeight="1" x14ac:dyDescent="0.3">
      <c r="B14" s="139"/>
      <c r="C14" s="140" t="s">
        <v>87</v>
      </c>
      <c r="D14" s="141"/>
      <c r="E14" s="141"/>
      <c r="F14" s="142">
        <v>5</v>
      </c>
      <c r="G14" s="141"/>
      <c r="H14" s="141"/>
      <c r="I14" s="141"/>
      <c r="J14" s="141"/>
      <c r="K14" s="143"/>
    </row>
    <row r="15" spans="2:16" ht="22.5" customHeight="1" x14ac:dyDescent="0.3">
      <c r="B15" s="239" t="s">
        <v>23</v>
      </c>
      <c r="C15" s="240"/>
      <c r="D15" s="240"/>
      <c r="E15" s="240"/>
      <c r="F15" s="144" t="s">
        <v>24</v>
      </c>
      <c r="G15" s="144"/>
      <c r="H15" s="145" t="s">
        <v>25</v>
      </c>
      <c r="I15" s="146" t="s">
        <v>59</v>
      </c>
      <c r="J15" s="147" t="s">
        <v>26</v>
      </c>
      <c r="K15" s="148"/>
    </row>
    <row r="16" spans="2:16" ht="18.75" customHeight="1" x14ac:dyDescent="0.3">
      <c r="B16" s="149"/>
      <c r="C16" s="47" t="s">
        <v>27</v>
      </c>
      <c r="D16" s="47"/>
      <c r="E16" s="47"/>
      <c r="F16" s="48" t="s">
        <v>16</v>
      </c>
      <c r="G16" s="49"/>
      <c r="H16" s="50">
        <v>1</v>
      </c>
      <c r="I16" s="51">
        <v>200</v>
      </c>
      <c r="J16" s="96">
        <f>IF(ISBLANK(I16),0,IF(ISBLANK(H16),I16,H16*I16))</f>
        <v>200</v>
      </c>
      <c r="K16" s="150"/>
    </row>
    <row r="17" spans="2:11" ht="18.75" customHeight="1" x14ac:dyDescent="0.3">
      <c r="B17" s="151"/>
      <c r="C17" s="54" t="s">
        <v>28</v>
      </c>
      <c r="D17" s="54"/>
      <c r="E17" s="54"/>
      <c r="F17" s="55" t="s">
        <v>16</v>
      </c>
      <c r="G17" s="56"/>
      <c r="H17" s="57">
        <v>5</v>
      </c>
      <c r="I17" s="58">
        <v>60</v>
      </c>
      <c r="J17" s="96">
        <f t="shared" ref="J17:J30" si="1">IF(ISBLANK(I17),0,IF(ISBLANK(H17),I17,H17*I17))</f>
        <v>300</v>
      </c>
      <c r="K17" s="152"/>
    </row>
    <row r="18" spans="2:11" ht="18.75" customHeight="1" x14ac:dyDescent="0.3">
      <c r="B18" s="151"/>
      <c r="C18" s="54" t="s">
        <v>29</v>
      </c>
      <c r="D18" s="54"/>
      <c r="E18" s="54"/>
      <c r="F18" s="55" t="s">
        <v>16</v>
      </c>
      <c r="G18" s="56"/>
      <c r="H18" s="57">
        <v>1</v>
      </c>
      <c r="I18" s="58">
        <v>100</v>
      </c>
      <c r="J18" s="96">
        <f>IF(ISBLANK(I18),0,IF(ISBLANK(H18),I18,H18*I18))</f>
        <v>100</v>
      </c>
      <c r="K18" s="152"/>
    </row>
    <row r="19" spans="2:11" ht="18.75" customHeight="1" x14ac:dyDescent="0.3">
      <c r="B19" s="151"/>
      <c r="C19" s="54" t="s">
        <v>30</v>
      </c>
      <c r="D19" s="54"/>
      <c r="E19" s="54"/>
      <c r="F19" s="55" t="s">
        <v>16</v>
      </c>
      <c r="G19" s="56"/>
      <c r="H19" s="57">
        <v>0</v>
      </c>
      <c r="I19" s="58">
        <v>0</v>
      </c>
      <c r="J19" s="96">
        <f>IF(ISBLANK(I19),0,IF(ISBLANK(H19),I19,H19*I19))</f>
        <v>0</v>
      </c>
      <c r="K19" s="152"/>
    </row>
    <row r="20" spans="2:11" ht="18.75" customHeight="1" x14ac:dyDescent="0.3">
      <c r="B20" s="151"/>
      <c r="C20" s="54" t="s">
        <v>31</v>
      </c>
      <c r="D20" s="54"/>
      <c r="E20" s="54"/>
      <c r="F20" s="55" t="s">
        <v>18</v>
      </c>
      <c r="G20" s="56"/>
      <c r="H20" s="57">
        <v>4</v>
      </c>
      <c r="I20" s="58">
        <v>80</v>
      </c>
      <c r="J20" s="96">
        <f t="shared" si="1"/>
        <v>320</v>
      </c>
      <c r="K20" s="152"/>
    </row>
    <row r="21" spans="2:11" ht="18.75" customHeight="1" x14ac:dyDescent="0.3">
      <c r="B21" s="151"/>
      <c r="C21" s="54" t="s">
        <v>32</v>
      </c>
      <c r="D21" s="54"/>
      <c r="E21" s="54"/>
      <c r="F21" s="55" t="s">
        <v>19</v>
      </c>
      <c r="G21" s="56"/>
      <c r="H21" s="57">
        <v>0</v>
      </c>
      <c r="I21" s="58">
        <v>0</v>
      </c>
      <c r="J21" s="96">
        <f t="shared" si="1"/>
        <v>0</v>
      </c>
      <c r="K21" s="152"/>
    </row>
    <row r="22" spans="2:11" ht="18.75" customHeight="1" x14ac:dyDescent="0.3">
      <c r="B22" s="151"/>
      <c r="C22" s="54" t="s">
        <v>33</v>
      </c>
      <c r="D22" s="54"/>
      <c r="E22" s="54"/>
      <c r="F22" s="55" t="s">
        <v>19</v>
      </c>
      <c r="G22" s="56"/>
      <c r="H22" s="57">
        <v>4</v>
      </c>
      <c r="I22" s="58">
        <v>30</v>
      </c>
      <c r="J22" s="96">
        <f t="shared" si="1"/>
        <v>120</v>
      </c>
      <c r="K22" s="152"/>
    </row>
    <row r="23" spans="2:11" ht="18.75" customHeight="1" x14ac:dyDescent="0.3">
      <c r="B23" s="151"/>
      <c r="C23" s="54" t="s">
        <v>34</v>
      </c>
      <c r="D23" s="54"/>
      <c r="E23" s="54"/>
      <c r="F23" s="55" t="s">
        <v>19</v>
      </c>
      <c r="G23" s="56"/>
      <c r="H23" s="57">
        <v>4</v>
      </c>
      <c r="I23" s="58">
        <v>30</v>
      </c>
      <c r="J23" s="96">
        <f t="shared" si="1"/>
        <v>120</v>
      </c>
      <c r="K23" s="152"/>
    </row>
    <row r="24" spans="2:11" ht="18.75" customHeight="1" x14ac:dyDescent="0.3">
      <c r="B24" s="151"/>
      <c r="C24" s="54" t="s">
        <v>35</v>
      </c>
      <c r="D24" s="54"/>
      <c r="E24" s="54"/>
      <c r="F24" s="55" t="s">
        <v>19</v>
      </c>
      <c r="G24" s="56"/>
      <c r="H24" s="57">
        <v>0</v>
      </c>
      <c r="I24" s="58">
        <v>0</v>
      </c>
      <c r="J24" s="96">
        <f t="shared" si="1"/>
        <v>0</v>
      </c>
      <c r="K24" s="152"/>
    </row>
    <row r="25" spans="2:11" ht="18.75" customHeight="1" x14ac:dyDescent="0.3">
      <c r="B25" s="151"/>
      <c r="C25" s="54" t="s">
        <v>36</v>
      </c>
      <c r="D25" s="54"/>
      <c r="E25" s="54"/>
      <c r="F25" s="55" t="s">
        <v>22</v>
      </c>
      <c r="G25" s="56"/>
      <c r="H25" s="57">
        <v>5</v>
      </c>
      <c r="I25" s="58">
        <v>10</v>
      </c>
      <c r="J25" s="96">
        <f t="shared" si="1"/>
        <v>50</v>
      </c>
      <c r="K25" s="152"/>
    </row>
    <row r="26" spans="2:11" ht="18.75" customHeight="1" x14ac:dyDescent="0.3">
      <c r="B26" s="151"/>
      <c r="C26" s="54" t="s">
        <v>63</v>
      </c>
      <c r="D26" s="54"/>
      <c r="E26" s="54"/>
      <c r="F26" s="55" t="s">
        <v>22</v>
      </c>
      <c r="G26" s="56"/>
      <c r="H26" s="57">
        <v>0</v>
      </c>
      <c r="I26" s="58">
        <v>0</v>
      </c>
      <c r="J26" s="96">
        <f t="shared" si="1"/>
        <v>0</v>
      </c>
      <c r="K26" s="152"/>
    </row>
    <row r="27" spans="2:11" ht="18.75" customHeight="1" x14ac:dyDescent="0.3">
      <c r="B27" s="151"/>
      <c r="C27" s="54" t="s">
        <v>64</v>
      </c>
      <c r="D27" s="54"/>
      <c r="E27" s="54"/>
      <c r="F27" s="55" t="s">
        <v>22</v>
      </c>
      <c r="G27" s="56"/>
      <c r="H27" s="57">
        <v>0</v>
      </c>
      <c r="I27" s="58">
        <v>0</v>
      </c>
      <c r="J27" s="96">
        <f t="shared" si="1"/>
        <v>0</v>
      </c>
      <c r="K27" s="152"/>
    </row>
    <row r="28" spans="2:11" ht="18.75" customHeight="1" x14ac:dyDescent="0.3">
      <c r="B28" s="151"/>
      <c r="C28" s="54" t="s">
        <v>21</v>
      </c>
      <c r="D28" s="54"/>
      <c r="E28" s="54"/>
      <c r="F28" s="55" t="s">
        <v>22</v>
      </c>
      <c r="G28" s="56"/>
      <c r="H28" s="57">
        <v>5</v>
      </c>
      <c r="I28" s="58">
        <v>10</v>
      </c>
      <c r="J28" s="96">
        <f t="shared" si="1"/>
        <v>50</v>
      </c>
      <c r="K28" s="152"/>
    </row>
    <row r="29" spans="2:11" ht="18.75" customHeight="1" x14ac:dyDescent="0.3">
      <c r="B29" s="151"/>
      <c r="C29" s="54" t="s">
        <v>37</v>
      </c>
      <c r="D29" s="54"/>
      <c r="E29" s="54"/>
      <c r="F29" s="55" t="s">
        <v>22</v>
      </c>
      <c r="G29" s="56"/>
      <c r="H29" s="57">
        <v>1</v>
      </c>
      <c r="I29" s="58">
        <v>200</v>
      </c>
      <c r="J29" s="96">
        <f>I29*H29</f>
        <v>200</v>
      </c>
      <c r="K29" s="152"/>
    </row>
    <row r="30" spans="2:11" ht="15" thickBot="1" x14ac:dyDescent="0.35">
      <c r="B30" s="151"/>
      <c r="C30" s="54" t="s">
        <v>38</v>
      </c>
      <c r="D30" s="54"/>
      <c r="E30" s="54"/>
      <c r="F30" s="60" t="s">
        <v>22</v>
      </c>
      <c r="G30" s="61"/>
      <c r="H30" s="101">
        <v>1</v>
      </c>
      <c r="I30" s="63">
        <v>0</v>
      </c>
      <c r="J30" s="96">
        <f t="shared" si="1"/>
        <v>0</v>
      </c>
      <c r="K30" s="153"/>
    </row>
    <row r="31" spans="2:11" ht="18.600000000000001" thickTop="1" thickBot="1" x14ac:dyDescent="0.4">
      <c r="B31" s="154"/>
      <c r="C31" s="155"/>
      <c r="D31" s="156"/>
      <c r="E31" s="156"/>
      <c r="F31" s="156"/>
      <c r="G31" s="156"/>
      <c r="H31" s="156"/>
      <c r="I31" s="157" t="s">
        <v>17</v>
      </c>
      <c r="J31" s="158">
        <f>SUM(J15:J30)</f>
        <v>1460</v>
      </c>
      <c r="K31" s="159"/>
    </row>
    <row r="33" spans="2:11" ht="15" thickBot="1" x14ac:dyDescent="0.35">
      <c r="B33" s="122"/>
      <c r="C33" s="122"/>
      <c r="D33" s="122"/>
      <c r="E33" s="122"/>
      <c r="F33" s="122"/>
      <c r="G33" s="122"/>
      <c r="H33" s="122"/>
      <c r="I33" s="122"/>
      <c r="J33" s="122"/>
      <c r="K33" s="122"/>
    </row>
    <row r="34" spans="2:11" ht="22.8" customHeight="1" x14ac:dyDescent="0.3">
      <c r="B34" s="241" t="s">
        <v>90</v>
      </c>
      <c r="C34" s="242"/>
      <c r="D34" s="242"/>
      <c r="E34" s="242" t="s">
        <v>57</v>
      </c>
      <c r="F34" s="242"/>
      <c r="G34" s="242"/>
      <c r="H34" s="242"/>
      <c r="I34" s="242"/>
      <c r="J34" s="242"/>
      <c r="K34" s="243"/>
    </row>
    <row r="35" spans="2:11" ht="16.8" customHeight="1" x14ac:dyDescent="0.3">
      <c r="B35" s="127"/>
      <c r="C35" s="128" t="s">
        <v>15</v>
      </c>
      <c r="D35" s="129"/>
      <c r="E35" s="129"/>
      <c r="F35" s="130"/>
      <c r="G35" s="131"/>
      <c r="H35" s="131"/>
      <c r="I35" s="132"/>
      <c r="J35" s="132"/>
      <c r="K35" s="133"/>
    </row>
    <row r="36" spans="2:11" ht="17.399999999999999" customHeight="1" thickBot="1" x14ac:dyDescent="0.35">
      <c r="B36" s="127"/>
      <c r="C36" s="105"/>
      <c r="D36" s="129"/>
      <c r="E36" s="129"/>
      <c r="F36" s="134" t="s">
        <v>16</v>
      </c>
      <c r="G36" s="123">
        <f>H36/$C$8</f>
        <v>0</v>
      </c>
      <c r="H36" s="126">
        <f>J46+J47+J48+J49</f>
        <v>0</v>
      </c>
      <c r="I36" s="132"/>
      <c r="J36" s="132"/>
      <c r="K36" s="133"/>
    </row>
    <row r="37" spans="2:11" ht="18.600000000000001" customHeight="1" thickTop="1" thickBot="1" x14ac:dyDescent="0.35">
      <c r="B37" s="127"/>
      <c r="C37" s="135" t="s">
        <v>17</v>
      </c>
      <c r="D37" s="129"/>
      <c r="E37" s="129"/>
      <c r="F37" s="134" t="s">
        <v>18</v>
      </c>
      <c r="G37" s="124">
        <f>H37/$C$8</f>
        <v>0</v>
      </c>
      <c r="H37" s="126">
        <f>J50</f>
        <v>0</v>
      </c>
      <c r="I37" s="237">
        <f>C38</f>
        <v>0</v>
      </c>
      <c r="J37" s="237"/>
      <c r="K37" s="238"/>
    </row>
    <row r="38" spans="2:11" ht="19.2" customHeight="1" thickTop="1" thickBot="1" x14ac:dyDescent="0.35">
      <c r="B38" s="127"/>
      <c r="C38" s="160">
        <f>J61</f>
        <v>0</v>
      </c>
      <c r="D38" s="129"/>
      <c r="E38" s="129"/>
      <c r="F38" s="134" t="s">
        <v>19</v>
      </c>
      <c r="G38" s="124">
        <f t="shared" ref="G38:G39" si="2">H38/$C$8</f>
        <v>0</v>
      </c>
      <c r="H38" s="126">
        <f>J51+J52+J53+J54</f>
        <v>0</v>
      </c>
      <c r="I38" s="237"/>
      <c r="J38" s="237"/>
      <c r="K38" s="238"/>
    </row>
    <row r="39" spans="2:11" ht="16.8" customHeight="1" thickTop="1" thickBot="1" x14ac:dyDescent="0.35">
      <c r="B39" s="127"/>
      <c r="C39" s="128" t="s">
        <v>20</v>
      </c>
      <c r="D39" s="129"/>
      <c r="E39" s="129"/>
      <c r="F39" s="134" t="s">
        <v>21</v>
      </c>
      <c r="G39" s="125">
        <f t="shared" si="2"/>
        <v>0</v>
      </c>
      <c r="H39" s="126">
        <f>J58</f>
        <v>0</v>
      </c>
      <c r="I39" s="132"/>
      <c r="J39" s="132"/>
      <c r="K39" s="133"/>
    </row>
    <row r="40" spans="2:11" ht="19.2" customHeight="1" thickTop="1" thickBot="1" x14ac:dyDescent="0.35">
      <c r="B40" s="127"/>
      <c r="C40" s="137">
        <f>C36-C38</f>
        <v>0</v>
      </c>
      <c r="D40" s="129"/>
      <c r="E40" s="129"/>
      <c r="F40" s="134" t="s">
        <v>22</v>
      </c>
      <c r="G40" s="125">
        <f>H40/$C$8</f>
        <v>0</v>
      </c>
      <c r="H40" s="126">
        <f>J55+J56+J57+J59+J60</f>
        <v>0</v>
      </c>
      <c r="I40" s="132"/>
      <c r="J40" s="132"/>
      <c r="K40" s="133"/>
    </row>
    <row r="41" spans="2:11" ht="15" thickTop="1" x14ac:dyDescent="0.3">
      <c r="B41" s="127"/>
      <c r="C41" s="129"/>
      <c r="D41" s="129"/>
      <c r="E41" s="129"/>
      <c r="F41" s="130"/>
      <c r="G41" s="130"/>
      <c r="H41" s="130"/>
      <c r="I41" s="132"/>
      <c r="J41" s="132"/>
      <c r="K41" s="133"/>
    </row>
    <row r="42" spans="2:11" x14ac:dyDescent="0.3">
      <c r="B42" s="244"/>
      <c r="C42" s="245"/>
      <c r="D42" s="245"/>
      <c r="E42" s="245"/>
      <c r="F42" s="245"/>
      <c r="G42" s="245"/>
      <c r="H42" s="245"/>
      <c r="I42" s="246"/>
      <c r="J42" s="246"/>
      <c r="K42" s="247"/>
    </row>
    <row r="43" spans="2:11" x14ac:dyDescent="0.3">
      <c r="B43" s="138"/>
      <c r="C43" s="132"/>
      <c r="D43" s="132"/>
      <c r="E43" s="132"/>
      <c r="F43" s="132"/>
      <c r="G43" s="132"/>
      <c r="H43" s="132"/>
      <c r="I43" s="132"/>
      <c r="J43" s="132"/>
      <c r="K43" s="133"/>
    </row>
    <row r="44" spans="2:11" x14ac:dyDescent="0.3">
      <c r="B44" s="165"/>
      <c r="C44" s="161" t="s">
        <v>87</v>
      </c>
      <c r="D44" s="162"/>
      <c r="E44" s="162"/>
      <c r="F44" s="163">
        <v>5</v>
      </c>
      <c r="G44" s="162"/>
      <c r="H44" s="162"/>
      <c r="I44" s="162"/>
      <c r="J44" s="162"/>
      <c r="K44" s="164"/>
    </row>
    <row r="45" spans="2:11" x14ac:dyDescent="0.3">
      <c r="B45" s="239" t="s">
        <v>23</v>
      </c>
      <c r="C45" s="240"/>
      <c r="D45" s="240"/>
      <c r="E45" s="240"/>
      <c r="F45" s="144" t="s">
        <v>24</v>
      </c>
      <c r="G45" s="144"/>
      <c r="H45" s="145" t="s">
        <v>25</v>
      </c>
      <c r="I45" s="146" t="s">
        <v>59</v>
      </c>
      <c r="J45" s="147" t="s">
        <v>26</v>
      </c>
      <c r="K45" s="148"/>
    </row>
    <row r="46" spans="2:11" x14ac:dyDescent="0.3">
      <c r="B46" s="149"/>
      <c r="C46" s="47" t="s">
        <v>27</v>
      </c>
      <c r="D46" s="47"/>
      <c r="E46" s="47"/>
      <c r="F46" s="48" t="s">
        <v>16</v>
      </c>
      <c r="G46" s="49"/>
      <c r="H46" s="50">
        <v>1</v>
      </c>
      <c r="I46" s="51">
        <v>0</v>
      </c>
      <c r="J46" s="96">
        <f>IF(ISBLANK(I46),0,IF(ISBLANK(H46),I46,H46*I46))</f>
        <v>0</v>
      </c>
      <c r="K46" s="150"/>
    </row>
    <row r="47" spans="2:11" x14ac:dyDescent="0.3">
      <c r="B47" s="151"/>
      <c r="C47" s="54" t="s">
        <v>28</v>
      </c>
      <c r="D47" s="54"/>
      <c r="E47" s="54"/>
      <c r="F47" s="55" t="s">
        <v>16</v>
      </c>
      <c r="G47" s="56"/>
      <c r="H47" s="57">
        <v>5</v>
      </c>
      <c r="I47" s="58">
        <v>0</v>
      </c>
      <c r="J47" s="96">
        <f t="shared" ref="J47" si="3">IF(ISBLANK(I47),0,IF(ISBLANK(H47),I47,H47*I47))</f>
        <v>0</v>
      </c>
      <c r="K47" s="152"/>
    </row>
    <row r="48" spans="2:11" x14ac:dyDescent="0.3">
      <c r="B48" s="151"/>
      <c r="C48" s="54" t="s">
        <v>29</v>
      </c>
      <c r="D48" s="54"/>
      <c r="E48" s="54"/>
      <c r="F48" s="55" t="s">
        <v>16</v>
      </c>
      <c r="G48" s="56"/>
      <c r="H48" s="57">
        <v>1</v>
      </c>
      <c r="I48" s="58">
        <v>0</v>
      </c>
      <c r="J48" s="96">
        <f>IF(ISBLANK(I48),0,IF(ISBLANK(H48),I48,H48*I48))</f>
        <v>0</v>
      </c>
      <c r="K48" s="152"/>
    </row>
    <row r="49" spans="2:11" x14ac:dyDescent="0.3">
      <c r="B49" s="151"/>
      <c r="C49" s="54" t="s">
        <v>30</v>
      </c>
      <c r="D49" s="54"/>
      <c r="E49" s="54"/>
      <c r="F49" s="55" t="s">
        <v>16</v>
      </c>
      <c r="G49" s="56"/>
      <c r="H49" s="57">
        <v>0</v>
      </c>
      <c r="I49" s="58">
        <v>0</v>
      </c>
      <c r="J49" s="96">
        <f>IF(ISBLANK(I49),0,IF(ISBLANK(H49),I49,H49*I49))</f>
        <v>0</v>
      </c>
      <c r="K49" s="152"/>
    </row>
    <row r="50" spans="2:11" x14ac:dyDescent="0.3">
      <c r="B50" s="151"/>
      <c r="C50" s="54" t="s">
        <v>31</v>
      </c>
      <c r="D50" s="54"/>
      <c r="E50" s="54"/>
      <c r="F50" s="55" t="s">
        <v>18</v>
      </c>
      <c r="G50" s="56"/>
      <c r="H50" s="57">
        <v>4</v>
      </c>
      <c r="I50" s="58">
        <v>0</v>
      </c>
      <c r="J50" s="96">
        <f t="shared" ref="J50:J58" si="4">IF(ISBLANK(I50),0,IF(ISBLANK(H50),I50,H50*I50))</f>
        <v>0</v>
      </c>
      <c r="K50" s="152"/>
    </row>
    <row r="51" spans="2:11" x14ac:dyDescent="0.3">
      <c r="B51" s="151"/>
      <c r="C51" s="54" t="s">
        <v>32</v>
      </c>
      <c r="D51" s="54"/>
      <c r="E51" s="54"/>
      <c r="F51" s="55" t="s">
        <v>19</v>
      </c>
      <c r="G51" s="56"/>
      <c r="H51" s="57">
        <v>0</v>
      </c>
      <c r="I51" s="58">
        <v>0</v>
      </c>
      <c r="J51" s="96">
        <f t="shared" si="4"/>
        <v>0</v>
      </c>
      <c r="K51" s="152"/>
    </row>
    <row r="52" spans="2:11" x14ac:dyDescent="0.3">
      <c r="B52" s="151"/>
      <c r="C52" s="54" t="s">
        <v>33</v>
      </c>
      <c r="D52" s="54"/>
      <c r="E52" s="54"/>
      <c r="F52" s="55" t="s">
        <v>19</v>
      </c>
      <c r="G52" s="56"/>
      <c r="H52" s="57">
        <v>4</v>
      </c>
      <c r="I52" s="58">
        <v>0</v>
      </c>
      <c r="J52" s="96">
        <f t="shared" si="4"/>
        <v>0</v>
      </c>
      <c r="K52" s="152"/>
    </row>
    <row r="53" spans="2:11" x14ac:dyDescent="0.3">
      <c r="B53" s="151"/>
      <c r="C53" s="54" t="s">
        <v>34</v>
      </c>
      <c r="D53" s="54"/>
      <c r="E53" s="54"/>
      <c r="F53" s="55" t="s">
        <v>19</v>
      </c>
      <c r="G53" s="56"/>
      <c r="H53" s="57">
        <v>4</v>
      </c>
      <c r="I53" s="58">
        <v>0</v>
      </c>
      <c r="J53" s="96">
        <f t="shared" si="4"/>
        <v>0</v>
      </c>
      <c r="K53" s="152"/>
    </row>
    <row r="54" spans="2:11" x14ac:dyDescent="0.3">
      <c r="B54" s="151"/>
      <c r="C54" s="54" t="s">
        <v>35</v>
      </c>
      <c r="D54" s="54"/>
      <c r="E54" s="54"/>
      <c r="F54" s="55" t="s">
        <v>19</v>
      </c>
      <c r="G54" s="56"/>
      <c r="H54" s="57">
        <v>0</v>
      </c>
      <c r="I54" s="58">
        <v>0</v>
      </c>
      <c r="J54" s="96">
        <f t="shared" si="4"/>
        <v>0</v>
      </c>
      <c r="K54" s="152"/>
    </row>
    <row r="55" spans="2:11" x14ac:dyDescent="0.3">
      <c r="B55" s="151"/>
      <c r="C55" s="54" t="s">
        <v>36</v>
      </c>
      <c r="D55" s="54"/>
      <c r="E55" s="54"/>
      <c r="F55" s="55" t="s">
        <v>22</v>
      </c>
      <c r="G55" s="56"/>
      <c r="H55" s="57">
        <v>5</v>
      </c>
      <c r="I55" s="58">
        <v>0</v>
      </c>
      <c r="J55" s="96">
        <f t="shared" si="4"/>
        <v>0</v>
      </c>
      <c r="K55" s="152"/>
    </row>
    <row r="56" spans="2:11" x14ac:dyDescent="0.3">
      <c r="B56" s="151"/>
      <c r="C56" s="54" t="s">
        <v>63</v>
      </c>
      <c r="D56" s="54"/>
      <c r="E56" s="54"/>
      <c r="F56" s="55" t="s">
        <v>22</v>
      </c>
      <c r="G56" s="56"/>
      <c r="H56" s="57">
        <v>0</v>
      </c>
      <c r="I56" s="58">
        <v>0</v>
      </c>
      <c r="J56" s="96">
        <f t="shared" si="4"/>
        <v>0</v>
      </c>
      <c r="K56" s="152"/>
    </row>
    <row r="57" spans="2:11" x14ac:dyDescent="0.3">
      <c r="B57" s="151"/>
      <c r="C57" s="54" t="s">
        <v>64</v>
      </c>
      <c r="D57" s="54"/>
      <c r="E57" s="54"/>
      <c r="F57" s="55" t="s">
        <v>22</v>
      </c>
      <c r="G57" s="56"/>
      <c r="H57" s="57">
        <v>0</v>
      </c>
      <c r="I57" s="58">
        <v>0</v>
      </c>
      <c r="J57" s="96">
        <f t="shared" si="4"/>
        <v>0</v>
      </c>
      <c r="K57" s="152"/>
    </row>
    <row r="58" spans="2:11" x14ac:dyDescent="0.3">
      <c r="B58" s="151"/>
      <c r="C58" s="54" t="s">
        <v>21</v>
      </c>
      <c r="D58" s="54"/>
      <c r="E58" s="54"/>
      <c r="F58" s="55" t="s">
        <v>22</v>
      </c>
      <c r="G58" s="56"/>
      <c r="H58" s="57">
        <v>5</v>
      </c>
      <c r="I58" s="58">
        <v>0</v>
      </c>
      <c r="J58" s="96">
        <f t="shared" si="4"/>
        <v>0</v>
      </c>
      <c r="K58" s="152"/>
    </row>
    <row r="59" spans="2:11" x14ac:dyDescent="0.3">
      <c r="B59" s="151"/>
      <c r="C59" s="54" t="s">
        <v>37</v>
      </c>
      <c r="D59" s="54"/>
      <c r="E59" s="54"/>
      <c r="F59" s="55" t="s">
        <v>22</v>
      </c>
      <c r="G59" s="56"/>
      <c r="H59" s="57">
        <v>1</v>
      </c>
      <c r="I59" s="58">
        <v>0</v>
      </c>
      <c r="J59" s="96">
        <f>I59*H59</f>
        <v>0</v>
      </c>
      <c r="K59" s="152"/>
    </row>
    <row r="60" spans="2:11" ht="19.8" customHeight="1" thickBot="1" x14ac:dyDescent="0.35">
      <c r="B60" s="151"/>
      <c r="C60" s="54" t="s">
        <v>38</v>
      </c>
      <c r="D60" s="54"/>
      <c r="E60" s="54"/>
      <c r="F60" s="55" t="s">
        <v>22</v>
      </c>
      <c r="G60" s="61"/>
      <c r="H60" s="101">
        <v>1</v>
      </c>
      <c r="I60" s="63">
        <v>0</v>
      </c>
      <c r="J60" s="96">
        <f t="shared" ref="J60" si="5">IF(ISBLANK(I60),0,IF(ISBLANK(H60),I60,H60*I60))</f>
        <v>0</v>
      </c>
      <c r="K60" s="153"/>
    </row>
    <row r="61" spans="2:11" ht="18.600000000000001" thickTop="1" thickBot="1" x14ac:dyDescent="0.4">
      <c r="B61" s="154"/>
      <c r="C61" s="155"/>
      <c r="D61" s="156"/>
      <c r="E61" s="156"/>
      <c r="F61" s="156"/>
      <c r="G61" s="156"/>
      <c r="H61" s="156"/>
      <c r="I61" s="157" t="s">
        <v>17</v>
      </c>
      <c r="J61" s="158">
        <f>SUM(J45:J60)</f>
        <v>0</v>
      </c>
      <c r="K61" s="159"/>
    </row>
  </sheetData>
  <mergeCells count="15">
    <mergeCell ref="B45:E45"/>
    <mergeCell ref="M6:P8"/>
    <mergeCell ref="B34:D34"/>
    <mergeCell ref="E34:K34"/>
    <mergeCell ref="I37:K38"/>
    <mergeCell ref="B42:H42"/>
    <mergeCell ref="I42:K42"/>
    <mergeCell ref="B15:E15"/>
    <mergeCell ref="B12:H12"/>
    <mergeCell ref="I12:K12"/>
    <mergeCell ref="B1:F1"/>
    <mergeCell ref="B2:G3"/>
    <mergeCell ref="B4:D4"/>
    <mergeCell ref="E4:K4"/>
    <mergeCell ref="I7:K8"/>
  </mergeCells>
  <dataValidations count="1">
    <dataValidation type="list" allowBlank="1" showInputMessage="1" showErrorMessage="1" sqref="F16:F30 F46:F60" xr:uid="{3E47588E-66CB-41FA-A7D5-EF800BF1E93C}">
      <formula1>$F$6:$F$10</formula1>
    </dataValidation>
  </dataValidations>
  <hyperlinks>
    <hyperlink ref="J1" r:id="rId1" location="'General '!A1" xr:uid="{7E779F61-C1B1-42D7-981F-DB154AAD0E52}"/>
    <hyperlink ref="L1" r:id="rId2" location="'Budget  Summary'!A1" xr:uid="{3B4AAF4F-5734-4498-85CA-4394665F3E38}"/>
  </hyperlinks>
  <pageMargins left="0.7" right="0.7" top="0.75" bottom="0.75" header="0.3" footer="0.3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6100DD-133C-4B52-B587-7BC7A03BFA0F}">
  <dimension ref="B1:P61"/>
  <sheetViews>
    <sheetView topLeftCell="A31" workbookViewId="0">
      <selection activeCell="L41" sqref="L41"/>
    </sheetView>
  </sheetViews>
  <sheetFormatPr defaultColWidth="9.109375" defaultRowHeight="14.4" x14ac:dyDescent="0.3"/>
  <cols>
    <col min="1" max="1" width="2.88671875" style="85" customWidth="1"/>
    <col min="2" max="2" width="2.109375" style="85" customWidth="1"/>
    <col min="3" max="3" width="23.88671875" style="85" customWidth="1"/>
    <col min="4" max="5" width="2.109375" style="85" customWidth="1"/>
    <col min="6" max="6" width="18.6640625" style="85" bestFit="1" customWidth="1"/>
    <col min="7" max="7" width="7.88671875" style="85" customWidth="1"/>
    <col min="8" max="8" width="12.88671875" style="85" customWidth="1"/>
    <col min="9" max="9" width="16.5546875" style="85" customWidth="1"/>
    <col min="10" max="10" width="22" style="85" bestFit="1" customWidth="1"/>
    <col min="11" max="11" width="2.109375" style="85" customWidth="1"/>
    <col min="12" max="12" width="25.109375" style="85" bestFit="1" customWidth="1"/>
    <col min="13" max="16384" width="9.109375" style="85"/>
  </cols>
  <sheetData>
    <row r="1" spans="2:16" s="22" customFormat="1" ht="19.8" x14ac:dyDescent="0.3">
      <c r="B1" s="233"/>
      <c r="C1" s="233"/>
      <c r="D1" s="233"/>
      <c r="E1" s="233"/>
      <c r="F1" s="233"/>
      <c r="J1" s="20" t="s">
        <v>39</v>
      </c>
      <c r="K1" s="71"/>
      <c r="L1" s="3" t="s">
        <v>0</v>
      </c>
    </row>
    <row r="2" spans="2:16" s="22" customFormat="1" ht="27" customHeight="1" x14ac:dyDescent="0.3">
      <c r="B2" s="213" t="s">
        <v>125</v>
      </c>
      <c r="C2" s="213"/>
      <c r="D2" s="213"/>
      <c r="E2" s="213"/>
      <c r="F2" s="213"/>
      <c r="G2" s="213"/>
      <c r="J2" s="104"/>
    </row>
    <row r="3" spans="2:16" s="22" customFormat="1" ht="22.8" customHeight="1" thickBot="1" x14ac:dyDescent="0.35">
      <c r="B3" s="213"/>
      <c r="C3" s="213"/>
      <c r="D3" s="213"/>
      <c r="E3" s="213"/>
      <c r="F3" s="213"/>
      <c r="G3" s="213"/>
      <c r="J3" s="104"/>
    </row>
    <row r="4" spans="2:16" s="22" customFormat="1" ht="27" customHeight="1" x14ac:dyDescent="0.3">
      <c r="B4" s="234" t="s">
        <v>89</v>
      </c>
      <c r="C4" s="235"/>
      <c r="D4" s="235"/>
      <c r="E4" s="235" t="s">
        <v>57</v>
      </c>
      <c r="F4" s="235"/>
      <c r="G4" s="235"/>
      <c r="H4" s="235"/>
      <c r="I4" s="235"/>
      <c r="J4" s="235"/>
      <c r="K4" s="236"/>
    </row>
    <row r="5" spans="2:16" s="22" customFormat="1" ht="22.5" customHeight="1" x14ac:dyDescent="0.3">
      <c r="B5" s="127"/>
      <c r="C5" s="128" t="s">
        <v>15</v>
      </c>
      <c r="D5" s="129"/>
      <c r="E5" s="129"/>
      <c r="F5" s="130"/>
      <c r="G5" s="131"/>
      <c r="H5" s="131"/>
      <c r="I5" s="132"/>
      <c r="J5" s="132"/>
      <c r="K5" s="133"/>
    </row>
    <row r="6" spans="2:16" s="22" customFormat="1" ht="16.8" thickBot="1" x14ac:dyDescent="0.35">
      <c r="B6" s="127"/>
      <c r="C6" s="105">
        <f>J31</f>
        <v>1460</v>
      </c>
      <c r="D6" s="129"/>
      <c r="E6" s="129"/>
      <c r="F6" s="134" t="s">
        <v>16</v>
      </c>
      <c r="G6" s="123">
        <f>H6/$C$8</f>
        <v>0.41095890410958902</v>
      </c>
      <c r="H6" s="126">
        <f>J16+J17+J18+J19</f>
        <v>600</v>
      </c>
      <c r="I6" s="132"/>
      <c r="J6" s="132"/>
      <c r="K6" s="133"/>
      <c r="M6" s="216" t="s">
        <v>88</v>
      </c>
      <c r="N6" s="216"/>
      <c r="O6" s="216"/>
      <c r="P6" s="216"/>
    </row>
    <row r="7" spans="2:16" s="22" customFormat="1" ht="15.6" thickTop="1" thickBot="1" x14ac:dyDescent="0.35">
      <c r="B7" s="127"/>
      <c r="C7" s="135" t="s">
        <v>17</v>
      </c>
      <c r="D7" s="129"/>
      <c r="E7" s="129"/>
      <c r="F7" s="134" t="s">
        <v>18</v>
      </c>
      <c r="G7" s="124">
        <f>H7/$C$8</f>
        <v>0.21917808219178081</v>
      </c>
      <c r="H7" s="126">
        <f>J20</f>
        <v>320</v>
      </c>
      <c r="I7" s="237">
        <f>C8</f>
        <v>1460</v>
      </c>
      <c r="J7" s="237"/>
      <c r="K7" s="238"/>
      <c r="M7" s="216"/>
      <c r="N7" s="216"/>
      <c r="O7" s="216"/>
      <c r="P7" s="216"/>
    </row>
    <row r="8" spans="2:16" s="22" customFormat="1" ht="17.399999999999999" thickTop="1" thickBot="1" x14ac:dyDescent="0.35">
      <c r="B8" s="127"/>
      <c r="C8" s="136">
        <f>J31</f>
        <v>1460</v>
      </c>
      <c r="D8" s="129"/>
      <c r="E8" s="129"/>
      <c r="F8" s="134" t="s">
        <v>19</v>
      </c>
      <c r="G8" s="124">
        <f t="shared" ref="G8:G9" si="0">H8/$C$8</f>
        <v>0.16438356164383561</v>
      </c>
      <c r="H8" s="126">
        <f>J21+J22+J23+J24</f>
        <v>240</v>
      </c>
      <c r="I8" s="237"/>
      <c r="J8" s="237"/>
      <c r="K8" s="238"/>
      <c r="M8" s="216"/>
      <c r="N8" s="216"/>
      <c r="O8" s="216"/>
      <c r="P8" s="216"/>
    </row>
    <row r="9" spans="2:16" s="22" customFormat="1" ht="15.6" thickTop="1" thickBot="1" x14ac:dyDescent="0.35">
      <c r="B9" s="127"/>
      <c r="C9" s="128" t="s">
        <v>20</v>
      </c>
      <c r="D9" s="129"/>
      <c r="E9" s="129"/>
      <c r="F9" s="134" t="s">
        <v>21</v>
      </c>
      <c r="G9" s="125">
        <f t="shared" si="0"/>
        <v>3.4246575342465752E-2</v>
      </c>
      <c r="H9" s="126">
        <f>J28</f>
        <v>50</v>
      </c>
      <c r="I9" s="132"/>
      <c r="J9" s="132"/>
      <c r="K9" s="133"/>
    </row>
    <row r="10" spans="2:16" s="22" customFormat="1" ht="17.399999999999999" thickTop="1" thickBot="1" x14ac:dyDescent="0.35">
      <c r="B10" s="127"/>
      <c r="C10" s="137">
        <f>C6-C8</f>
        <v>0</v>
      </c>
      <c r="D10" s="129"/>
      <c r="E10" s="129"/>
      <c r="F10" s="134" t="s">
        <v>22</v>
      </c>
      <c r="G10" s="125">
        <f>H10/$C$8</f>
        <v>0.17123287671232876</v>
      </c>
      <c r="H10" s="126">
        <f>J25+J26+J27+J29+J30</f>
        <v>250</v>
      </c>
      <c r="I10" s="132"/>
      <c r="J10" s="132"/>
      <c r="K10" s="133"/>
    </row>
    <row r="11" spans="2:16" s="22" customFormat="1" ht="18.75" customHeight="1" thickTop="1" x14ac:dyDescent="0.3">
      <c r="B11" s="127"/>
      <c r="C11" s="129"/>
      <c r="D11" s="129"/>
      <c r="E11" s="129"/>
      <c r="F11" s="130"/>
      <c r="G11" s="130"/>
      <c r="H11" s="130"/>
      <c r="I11" s="132"/>
      <c r="J11" s="132"/>
      <c r="K11" s="133"/>
    </row>
    <row r="12" spans="2:16" s="22" customFormat="1" ht="15.75" customHeight="1" x14ac:dyDescent="0.3">
      <c r="B12" s="244"/>
      <c r="C12" s="245"/>
      <c r="D12" s="245"/>
      <c r="E12" s="245"/>
      <c r="F12" s="245"/>
      <c r="G12" s="245"/>
      <c r="H12" s="245"/>
      <c r="I12" s="246"/>
      <c r="J12" s="246"/>
      <c r="K12" s="247"/>
    </row>
    <row r="13" spans="2:16" s="22" customFormat="1" x14ac:dyDescent="0.3">
      <c r="B13" s="138"/>
      <c r="C13" s="132"/>
      <c r="D13" s="132"/>
      <c r="E13" s="132"/>
      <c r="F13" s="132"/>
      <c r="G13" s="132"/>
      <c r="H13" s="132"/>
      <c r="I13" s="132"/>
      <c r="J13" s="132"/>
      <c r="K13" s="133"/>
    </row>
    <row r="14" spans="2:16" s="22" customFormat="1" ht="22.5" customHeight="1" x14ac:dyDescent="0.3">
      <c r="B14" s="139"/>
      <c r="C14" s="140" t="s">
        <v>148</v>
      </c>
      <c r="D14" s="141"/>
      <c r="E14" s="141"/>
      <c r="F14" s="142">
        <v>3</v>
      </c>
      <c r="G14" s="141"/>
      <c r="H14" s="141"/>
      <c r="I14" s="141"/>
      <c r="J14" s="141"/>
      <c r="K14" s="143"/>
    </row>
    <row r="15" spans="2:16" ht="22.5" customHeight="1" x14ac:dyDescent="0.3">
      <c r="B15" s="239" t="s">
        <v>23</v>
      </c>
      <c r="C15" s="240"/>
      <c r="D15" s="240"/>
      <c r="E15" s="240"/>
      <c r="F15" s="144" t="s">
        <v>24</v>
      </c>
      <c r="G15" s="144"/>
      <c r="H15" s="145" t="s">
        <v>25</v>
      </c>
      <c r="I15" s="146" t="s">
        <v>59</v>
      </c>
      <c r="J15" s="147" t="s">
        <v>26</v>
      </c>
      <c r="K15" s="148"/>
    </row>
    <row r="16" spans="2:16" ht="18.75" customHeight="1" x14ac:dyDescent="0.3">
      <c r="B16" s="149"/>
      <c r="C16" s="47" t="s">
        <v>27</v>
      </c>
      <c r="D16" s="47"/>
      <c r="E16" s="47"/>
      <c r="F16" s="48" t="s">
        <v>16</v>
      </c>
      <c r="G16" s="49"/>
      <c r="H16" s="50">
        <v>1</v>
      </c>
      <c r="I16" s="51">
        <v>200</v>
      </c>
      <c r="J16" s="96">
        <f>IF(ISBLANK(I16),0,IF(ISBLANK(H16),I16,H16*I16))</f>
        <v>200</v>
      </c>
      <c r="K16" s="150"/>
    </row>
    <row r="17" spans="2:11" ht="18.75" customHeight="1" x14ac:dyDescent="0.3">
      <c r="B17" s="151"/>
      <c r="C17" s="54" t="s">
        <v>28</v>
      </c>
      <c r="D17" s="54"/>
      <c r="E17" s="54"/>
      <c r="F17" s="55" t="s">
        <v>16</v>
      </c>
      <c r="G17" s="56"/>
      <c r="H17" s="57">
        <v>5</v>
      </c>
      <c r="I17" s="58">
        <v>60</v>
      </c>
      <c r="J17" s="96">
        <f t="shared" ref="J17:J30" si="1">IF(ISBLANK(I17),0,IF(ISBLANK(H17),I17,H17*I17))</f>
        <v>300</v>
      </c>
      <c r="K17" s="152"/>
    </row>
    <row r="18" spans="2:11" ht="18.75" customHeight="1" x14ac:dyDescent="0.3">
      <c r="B18" s="151"/>
      <c r="C18" s="54" t="s">
        <v>29</v>
      </c>
      <c r="D18" s="54"/>
      <c r="E18" s="54"/>
      <c r="F18" s="55" t="s">
        <v>16</v>
      </c>
      <c r="G18" s="56"/>
      <c r="H18" s="57">
        <v>1</v>
      </c>
      <c r="I18" s="58">
        <v>100</v>
      </c>
      <c r="J18" s="96">
        <f>IF(ISBLANK(I18),0,IF(ISBLANK(H18),I18,H18*I18))</f>
        <v>100</v>
      </c>
      <c r="K18" s="152"/>
    </row>
    <row r="19" spans="2:11" ht="18.75" customHeight="1" x14ac:dyDescent="0.3">
      <c r="B19" s="151"/>
      <c r="C19" s="54" t="s">
        <v>30</v>
      </c>
      <c r="D19" s="54"/>
      <c r="E19" s="54"/>
      <c r="F19" s="55" t="s">
        <v>16</v>
      </c>
      <c r="G19" s="56"/>
      <c r="H19" s="57">
        <v>0</v>
      </c>
      <c r="I19" s="58">
        <v>0</v>
      </c>
      <c r="J19" s="96">
        <f>IF(ISBLANK(I19),0,IF(ISBLANK(H19),I19,H19*I19))</f>
        <v>0</v>
      </c>
      <c r="K19" s="152"/>
    </row>
    <row r="20" spans="2:11" ht="18.75" customHeight="1" x14ac:dyDescent="0.3">
      <c r="B20" s="151"/>
      <c r="C20" s="54" t="s">
        <v>31</v>
      </c>
      <c r="D20" s="54"/>
      <c r="E20" s="54"/>
      <c r="F20" s="55" t="s">
        <v>18</v>
      </c>
      <c r="G20" s="56"/>
      <c r="H20" s="57">
        <v>4</v>
      </c>
      <c r="I20" s="58">
        <v>80</v>
      </c>
      <c r="J20" s="96">
        <f t="shared" si="1"/>
        <v>320</v>
      </c>
      <c r="K20" s="152"/>
    </row>
    <row r="21" spans="2:11" ht="18.75" customHeight="1" x14ac:dyDescent="0.3">
      <c r="B21" s="151"/>
      <c r="C21" s="54" t="s">
        <v>32</v>
      </c>
      <c r="D21" s="54"/>
      <c r="E21" s="54"/>
      <c r="F21" s="55" t="s">
        <v>19</v>
      </c>
      <c r="G21" s="56"/>
      <c r="H21" s="57">
        <v>0</v>
      </c>
      <c r="I21" s="58">
        <v>0</v>
      </c>
      <c r="J21" s="96">
        <f t="shared" si="1"/>
        <v>0</v>
      </c>
      <c r="K21" s="152"/>
    </row>
    <row r="22" spans="2:11" ht="18.75" customHeight="1" x14ac:dyDescent="0.3">
      <c r="B22" s="151"/>
      <c r="C22" s="54" t="s">
        <v>33</v>
      </c>
      <c r="D22" s="54"/>
      <c r="E22" s="54"/>
      <c r="F22" s="55" t="s">
        <v>19</v>
      </c>
      <c r="G22" s="56"/>
      <c r="H22" s="57">
        <v>4</v>
      </c>
      <c r="I22" s="58">
        <v>30</v>
      </c>
      <c r="J22" s="96">
        <f t="shared" si="1"/>
        <v>120</v>
      </c>
      <c r="K22" s="152"/>
    </row>
    <row r="23" spans="2:11" ht="18.75" customHeight="1" x14ac:dyDescent="0.3">
      <c r="B23" s="151"/>
      <c r="C23" s="54" t="s">
        <v>34</v>
      </c>
      <c r="D23" s="54"/>
      <c r="E23" s="54"/>
      <c r="F23" s="55" t="s">
        <v>19</v>
      </c>
      <c r="G23" s="56"/>
      <c r="H23" s="57">
        <v>4</v>
      </c>
      <c r="I23" s="58">
        <v>30</v>
      </c>
      <c r="J23" s="96">
        <f t="shared" si="1"/>
        <v>120</v>
      </c>
      <c r="K23" s="152"/>
    </row>
    <row r="24" spans="2:11" ht="18.75" customHeight="1" x14ac:dyDescent="0.3">
      <c r="B24" s="151"/>
      <c r="C24" s="54" t="s">
        <v>35</v>
      </c>
      <c r="D24" s="54"/>
      <c r="E24" s="54"/>
      <c r="F24" s="55" t="s">
        <v>19</v>
      </c>
      <c r="G24" s="56"/>
      <c r="H24" s="57">
        <v>0</v>
      </c>
      <c r="I24" s="58">
        <v>0</v>
      </c>
      <c r="J24" s="96">
        <f t="shared" si="1"/>
        <v>0</v>
      </c>
      <c r="K24" s="152"/>
    </row>
    <row r="25" spans="2:11" ht="18.75" customHeight="1" x14ac:dyDescent="0.3">
      <c r="B25" s="151"/>
      <c r="C25" s="54" t="s">
        <v>36</v>
      </c>
      <c r="D25" s="54"/>
      <c r="E25" s="54"/>
      <c r="F25" s="55" t="s">
        <v>22</v>
      </c>
      <c r="G25" s="56"/>
      <c r="H25" s="57">
        <v>5</v>
      </c>
      <c r="I25" s="58">
        <v>10</v>
      </c>
      <c r="J25" s="96">
        <f t="shared" si="1"/>
        <v>50</v>
      </c>
      <c r="K25" s="152"/>
    </row>
    <row r="26" spans="2:11" ht="18.75" customHeight="1" x14ac:dyDescent="0.3">
      <c r="B26" s="151"/>
      <c r="C26" s="54" t="s">
        <v>63</v>
      </c>
      <c r="D26" s="54"/>
      <c r="E26" s="54"/>
      <c r="F26" s="55" t="s">
        <v>22</v>
      </c>
      <c r="G26" s="56"/>
      <c r="H26" s="57">
        <v>0</v>
      </c>
      <c r="I26" s="58">
        <v>0</v>
      </c>
      <c r="J26" s="96">
        <f t="shared" si="1"/>
        <v>0</v>
      </c>
      <c r="K26" s="152"/>
    </row>
    <row r="27" spans="2:11" ht="18.75" customHeight="1" x14ac:dyDescent="0.3">
      <c r="B27" s="151"/>
      <c r="C27" s="54" t="s">
        <v>64</v>
      </c>
      <c r="D27" s="54"/>
      <c r="E27" s="54"/>
      <c r="F27" s="55" t="s">
        <v>22</v>
      </c>
      <c r="G27" s="56"/>
      <c r="H27" s="57">
        <v>0</v>
      </c>
      <c r="I27" s="58">
        <v>0</v>
      </c>
      <c r="J27" s="96">
        <f t="shared" si="1"/>
        <v>0</v>
      </c>
      <c r="K27" s="152"/>
    </row>
    <row r="28" spans="2:11" ht="18.75" customHeight="1" x14ac:dyDescent="0.3">
      <c r="B28" s="151"/>
      <c r="C28" s="54" t="s">
        <v>21</v>
      </c>
      <c r="D28" s="54"/>
      <c r="E28" s="54"/>
      <c r="F28" s="55" t="s">
        <v>22</v>
      </c>
      <c r="G28" s="56"/>
      <c r="H28" s="57">
        <v>5</v>
      </c>
      <c r="I28" s="58">
        <v>10</v>
      </c>
      <c r="J28" s="96">
        <f t="shared" si="1"/>
        <v>50</v>
      </c>
      <c r="K28" s="152"/>
    </row>
    <row r="29" spans="2:11" ht="18.75" customHeight="1" x14ac:dyDescent="0.3">
      <c r="B29" s="151"/>
      <c r="C29" s="54" t="s">
        <v>37</v>
      </c>
      <c r="D29" s="54"/>
      <c r="E29" s="54"/>
      <c r="F29" s="55" t="s">
        <v>22</v>
      </c>
      <c r="G29" s="56"/>
      <c r="H29" s="57">
        <v>1</v>
      </c>
      <c r="I29" s="58">
        <v>200</v>
      </c>
      <c r="J29" s="96">
        <f>I29*H29</f>
        <v>200</v>
      </c>
      <c r="K29" s="152"/>
    </row>
    <row r="30" spans="2:11" ht="15" thickBot="1" x14ac:dyDescent="0.35">
      <c r="B30" s="151"/>
      <c r="C30" s="54" t="s">
        <v>38</v>
      </c>
      <c r="D30" s="54"/>
      <c r="E30" s="54"/>
      <c r="F30" s="60" t="s">
        <v>22</v>
      </c>
      <c r="G30" s="61"/>
      <c r="H30" s="101">
        <v>1</v>
      </c>
      <c r="I30" s="63">
        <v>0</v>
      </c>
      <c r="J30" s="96">
        <f t="shared" si="1"/>
        <v>0</v>
      </c>
      <c r="K30" s="153"/>
    </row>
    <row r="31" spans="2:11" ht="18.600000000000001" thickTop="1" thickBot="1" x14ac:dyDescent="0.4">
      <c r="B31" s="154"/>
      <c r="C31" s="155"/>
      <c r="D31" s="156"/>
      <c r="E31" s="156"/>
      <c r="F31" s="156"/>
      <c r="G31" s="156"/>
      <c r="H31" s="156"/>
      <c r="I31" s="157" t="s">
        <v>17</v>
      </c>
      <c r="J31" s="158">
        <f>SUM(J15:J30)</f>
        <v>1460</v>
      </c>
      <c r="K31" s="159"/>
    </row>
    <row r="33" spans="2:11" ht="15" thickBot="1" x14ac:dyDescent="0.35">
      <c r="B33" s="122"/>
      <c r="C33" s="122"/>
      <c r="D33" s="122"/>
      <c r="E33" s="122"/>
      <c r="F33" s="122"/>
      <c r="G33" s="122"/>
      <c r="H33" s="122"/>
      <c r="I33" s="122"/>
      <c r="J33" s="122"/>
      <c r="K33" s="122"/>
    </row>
    <row r="34" spans="2:11" ht="22.8" customHeight="1" x14ac:dyDescent="0.3">
      <c r="B34" s="241" t="s">
        <v>90</v>
      </c>
      <c r="C34" s="242"/>
      <c r="D34" s="242"/>
      <c r="E34" s="242" t="s">
        <v>57</v>
      </c>
      <c r="F34" s="242"/>
      <c r="G34" s="242"/>
      <c r="H34" s="242"/>
      <c r="I34" s="242"/>
      <c r="J34" s="242"/>
      <c r="K34" s="243"/>
    </row>
    <row r="35" spans="2:11" ht="16.8" customHeight="1" x14ac:dyDescent="0.3">
      <c r="B35" s="127"/>
      <c r="C35" s="128" t="s">
        <v>15</v>
      </c>
      <c r="D35" s="129"/>
      <c r="E35" s="129"/>
      <c r="F35" s="130"/>
      <c r="G35" s="131"/>
      <c r="H35" s="131"/>
      <c r="I35" s="132"/>
      <c r="J35" s="132"/>
      <c r="K35" s="133"/>
    </row>
    <row r="36" spans="2:11" ht="17.399999999999999" customHeight="1" thickBot="1" x14ac:dyDescent="0.35">
      <c r="B36" s="127"/>
      <c r="C36" s="105"/>
      <c r="D36" s="129"/>
      <c r="E36" s="129"/>
      <c r="F36" s="134" t="s">
        <v>16</v>
      </c>
      <c r="G36" s="123">
        <f>H36/$C$8</f>
        <v>0</v>
      </c>
      <c r="H36" s="126">
        <f>J46+J47+J48+J49</f>
        <v>0</v>
      </c>
      <c r="I36" s="132"/>
      <c r="J36" s="132"/>
      <c r="K36" s="133"/>
    </row>
    <row r="37" spans="2:11" ht="18.600000000000001" customHeight="1" thickTop="1" thickBot="1" x14ac:dyDescent="0.35">
      <c r="B37" s="127"/>
      <c r="C37" s="135" t="s">
        <v>17</v>
      </c>
      <c r="D37" s="129"/>
      <c r="E37" s="129"/>
      <c r="F37" s="134" t="s">
        <v>18</v>
      </c>
      <c r="G37" s="124">
        <f>H37/$C$8</f>
        <v>0</v>
      </c>
      <c r="H37" s="126">
        <f>J50</f>
        <v>0</v>
      </c>
      <c r="I37" s="237">
        <f>C38</f>
        <v>0</v>
      </c>
      <c r="J37" s="237"/>
      <c r="K37" s="238"/>
    </row>
    <row r="38" spans="2:11" ht="19.2" customHeight="1" thickTop="1" thickBot="1" x14ac:dyDescent="0.35">
      <c r="B38" s="127"/>
      <c r="C38" s="160">
        <f>J61</f>
        <v>0</v>
      </c>
      <c r="D38" s="129"/>
      <c r="E38" s="129"/>
      <c r="F38" s="134" t="s">
        <v>19</v>
      </c>
      <c r="G38" s="124">
        <f t="shared" ref="G38:G39" si="2">H38/$C$8</f>
        <v>0</v>
      </c>
      <c r="H38" s="126">
        <f>J51+J52+J53+J54</f>
        <v>0</v>
      </c>
      <c r="I38" s="237"/>
      <c r="J38" s="237"/>
      <c r="K38" s="238"/>
    </row>
    <row r="39" spans="2:11" ht="16.8" customHeight="1" thickTop="1" thickBot="1" x14ac:dyDescent="0.35">
      <c r="B39" s="127"/>
      <c r="C39" s="128" t="s">
        <v>20</v>
      </c>
      <c r="D39" s="129"/>
      <c r="E39" s="129"/>
      <c r="F39" s="134" t="s">
        <v>21</v>
      </c>
      <c r="G39" s="125">
        <f t="shared" si="2"/>
        <v>0</v>
      </c>
      <c r="H39" s="126">
        <f>J58</f>
        <v>0</v>
      </c>
      <c r="I39" s="132"/>
      <c r="J39" s="132"/>
      <c r="K39" s="133"/>
    </row>
    <row r="40" spans="2:11" ht="19.2" customHeight="1" thickTop="1" thickBot="1" x14ac:dyDescent="0.35">
      <c r="B40" s="127"/>
      <c r="C40" s="137">
        <f>C36-C38</f>
        <v>0</v>
      </c>
      <c r="D40" s="129"/>
      <c r="E40" s="129"/>
      <c r="F40" s="134" t="s">
        <v>22</v>
      </c>
      <c r="G40" s="125">
        <f>H40/$C$8</f>
        <v>0</v>
      </c>
      <c r="H40" s="126">
        <f>J55+J56+J57+J59+J60</f>
        <v>0</v>
      </c>
      <c r="I40" s="132"/>
      <c r="J40" s="132"/>
      <c r="K40" s="133"/>
    </row>
    <row r="41" spans="2:11" ht="15" thickTop="1" x14ac:dyDescent="0.3">
      <c r="B41" s="127"/>
      <c r="C41" s="129"/>
      <c r="D41" s="129"/>
      <c r="E41" s="129"/>
      <c r="F41" s="130"/>
      <c r="G41" s="130"/>
      <c r="H41" s="130"/>
      <c r="I41" s="132"/>
      <c r="J41" s="132"/>
      <c r="K41" s="133"/>
    </row>
    <row r="42" spans="2:11" x14ac:dyDescent="0.3">
      <c r="B42" s="244"/>
      <c r="C42" s="245"/>
      <c r="D42" s="245"/>
      <c r="E42" s="245"/>
      <c r="F42" s="245"/>
      <c r="G42" s="245"/>
      <c r="H42" s="245"/>
      <c r="I42" s="246"/>
      <c r="J42" s="246"/>
      <c r="K42" s="247"/>
    </row>
    <row r="43" spans="2:11" x14ac:dyDescent="0.3">
      <c r="B43" s="138"/>
      <c r="C43" s="132"/>
      <c r="D43" s="132"/>
      <c r="E43" s="132"/>
      <c r="F43" s="132"/>
      <c r="G43" s="132"/>
      <c r="H43" s="132"/>
      <c r="I43" s="132"/>
      <c r="J43" s="132"/>
      <c r="K43" s="133"/>
    </row>
    <row r="44" spans="2:11" x14ac:dyDescent="0.3">
      <c r="B44" s="165"/>
      <c r="C44" s="161" t="s">
        <v>148</v>
      </c>
      <c r="D44" s="162"/>
      <c r="E44" s="162"/>
      <c r="F44" s="163">
        <v>3</v>
      </c>
      <c r="G44" s="162"/>
      <c r="H44" s="162"/>
      <c r="I44" s="162"/>
      <c r="J44" s="162"/>
      <c r="K44" s="164"/>
    </row>
    <row r="45" spans="2:11" x14ac:dyDescent="0.3">
      <c r="B45" s="239" t="s">
        <v>23</v>
      </c>
      <c r="C45" s="240"/>
      <c r="D45" s="240"/>
      <c r="E45" s="240"/>
      <c r="F45" s="144" t="s">
        <v>24</v>
      </c>
      <c r="G45" s="144"/>
      <c r="H45" s="145" t="s">
        <v>25</v>
      </c>
      <c r="I45" s="146" t="s">
        <v>59</v>
      </c>
      <c r="J45" s="147" t="s">
        <v>26</v>
      </c>
      <c r="K45" s="148"/>
    </row>
    <row r="46" spans="2:11" x14ac:dyDescent="0.3">
      <c r="B46" s="149"/>
      <c r="C46" s="47" t="s">
        <v>27</v>
      </c>
      <c r="D46" s="47"/>
      <c r="E46" s="47"/>
      <c r="F46" s="48" t="s">
        <v>16</v>
      </c>
      <c r="G46" s="49"/>
      <c r="H46" s="50">
        <v>1</v>
      </c>
      <c r="I46" s="51">
        <v>0</v>
      </c>
      <c r="J46" s="96">
        <f>IF(ISBLANK(I46),0,IF(ISBLANK(H46),I46,H46*I46))</f>
        <v>0</v>
      </c>
      <c r="K46" s="150"/>
    </row>
    <row r="47" spans="2:11" x14ac:dyDescent="0.3">
      <c r="B47" s="151"/>
      <c r="C47" s="54" t="s">
        <v>28</v>
      </c>
      <c r="D47" s="54"/>
      <c r="E47" s="54"/>
      <c r="F47" s="55" t="s">
        <v>16</v>
      </c>
      <c r="G47" s="56"/>
      <c r="H47" s="57">
        <v>5</v>
      </c>
      <c r="I47" s="58">
        <v>0</v>
      </c>
      <c r="J47" s="96">
        <f t="shared" ref="J47" si="3">IF(ISBLANK(I47),0,IF(ISBLANK(H47),I47,H47*I47))</f>
        <v>0</v>
      </c>
      <c r="K47" s="152"/>
    </row>
    <row r="48" spans="2:11" x14ac:dyDescent="0.3">
      <c r="B48" s="151"/>
      <c r="C48" s="54" t="s">
        <v>29</v>
      </c>
      <c r="D48" s="54"/>
      <c r="E48" s="54"/>
      <c r="F48" s="55" t="s">
        <v>16</v>
      </c>
      <c r="G48" s="56"/>
      <c r="H48" s="57">
        <v>1</v>
      </c>
      <c r="I48" s="58">
        <v>0</v>
      </c>
      <c r="J48" s="96">
        <f>IF(ISBLANK(I48),0,IF(ISBLANK(H48),I48,H48*I48))</f>
        <v>0</v>
      </c>
      <c r="K48" s="152"/>
    </row>
    <row r="49" spans="2:11" x14ac:dyDescent="0.3">
      <c r="B49" s="151"/>
      <c r="C49" s="54" t="s">
        <v>30</v>
      </c>
      <c r="D49" s="54"/>
      <c r="E49" s="54"/>
      <c r="F49" s="55" t="s">
        <v>16</v>
      </c>
      <c r="G49" s="56"/>
      <c r="H49" s="57">
        <v>0</v>
      </c>
      <c r="I49" s="58">
        <v>0</v>
      </c>
      <c r="J49" s="96">
        <f>IF(ISBLANK(I49),0,IF(ISBLANK(H49),I49,H49*I49))</f>
        <v>0</v>
      </c>
      <c r="K49" s="152"/>
    </row>
    <row r="50" spans="2:11" x14ac:dyDescent="0.3">
      <c r="B50" s="151"/>
      <c r="C50" s="54" t="s">
        <v>31</v>
      </c>
      <c r="D50" s="54"/>
      <c r="E50" s="54"/>
      <c r="F50" s="55" t="s">
        <v>18</v>
      </c>
      <c r="G50" s="56"/>
      <c r="H50" s="57">
        <v>4</v>
      </c>
      <c r="I50" s="58">
        <v>0</v>
      </c>
      <c r="J50" s="96">
        <f t="shared" ref="J50:J58" si="4">IF(ISBLANK(I50),0,IF(ISBLANK(H50),I50,H50*I50))</f>
        <v>0</v>
      </c>
      <c r="K50" s="152"/>
    </row>
    <row r="51" spans="2:11" x14ac:dyDescent="0.3">
      <c r="B51" s="151"/>
      <c r="C51" s="54" t="s">
        <v>32</v>
      </c>
      <c r="D51" s="54"/>
      <c r="E51" s="54"/>
      <c r="F51" s="55" t="s">
        <v>19</v>
      </c>
      <c r="G51" s="56"/>
      <c r="H51" s="57">
        <v>0</v>
      </c>
      <c r="I51" s="58">
        <v>0</v>
      </c>
      <c r="J51" s="96">
        <f t="shared" si="4"/>
        <v>0</v>
      </c>
      <c r="K51" s="152"/>
    </row>
    <row r="52" spans="2:11" x14ac:dyDescent="0.3">
      <c r="B52" s="151"/>
      <c r="C52" s="54" t="s">
        <v>33</v>
      </c>
      <c r="D52" s="54"/>
      <c r="E52" s="54"/>
      <c r="F52" s="55" t="s">
        <v>19</v>
      </c>
      <c r="G52" s="56"/>
      <c r="H52" s="57">
        <v>4</v>
      </c>
      <c r="I52" s="58">
        <v>0</v>
      </c>
      <c r="J52" s="96">
        <f t="shared" si="4"/>
        <v>0</v>
      </c>
      <c r="K52" s="152"/>
    </row>
    <row r="53" spans="2:11" x14ac:dyDescent="0.3">
      <c r="B53" s="151"/>
      <c r="C53" s="54" t="s">
        <v>34</v>
      </c>
      <c r="D53" s="54"/>
      <c r="E53" s="54"/>
      <c r="F53" s="55" t="s">
        <v>19</v>
      </c>
      <c r="G53" s="56"/>
      <c r="H53" s="57">
        <v>4</v>
      </c>
      <c r="I53" s="58">
        <v>0</v>
      </c>
      <c r="J53" s="96">
        <f t="shared" si="4"/>
        <v>0</v>
      </c>
      <c r="K53" s="152"/>
    </row>
    <row r="54" spans="2:11" x14ac:dyDescent="0.3">
      <c r="B54" s="151"/>
      <c r="C54" s="54" t="s">
        <v>35</v>
      </c>
      <c r="D54" s="54"/>
      <c r="E54" s="54"/>
      <c r="F54" s="55" t="s">
        <v>19</v>
      </c>
      <c r="G54" s="56"/>
      <c r="H54" s="57">
        <v>0</v>
      </c>
      <c r="I54" s="58">
        <v>0</v>
      </c>
      <c r="J54" s="96">
        <f t="shared" si="4"/>
        <v>0</v>
      </c>
      <c r="K54" s="152"/>
    </row>
    <row r="55" spans="2:11" x14ac:dyDescent="0.3">
      <c r="B55" s="151"/>
      <c r="C55" s="54" t="s">
        <v>36</v>
      </c>
      <c r="D55" s="54"/>
      <c r="E55" s="54"/>
      <c r="F55" s="55" t="s">
        <v>22</v>
      </c>
      <c r="G55" s="56"/>
      <c r="H55" s="57">
        <v>5</v>
      </c>
      <c r="I55" s="58">
        <v>0</v>
      </c>
      <c r="J55" s="96">
        <f t="shared" si="4"/>
        <v>0</v>
      </c>
      <c r="K55" s="152"/>
    </row>
    <row r="56" spans="2:11" x14ac:dyDescent="0.3">
      <c r="B56" s="151"/>
      <c r="C56" s="54" t="s">
        <v>63</v>
      </c>
      <c r="D56" s="54"/>
      <c r="E56" s="54"/>
      <c r="F56" s="55" t="s">
        <v>22</v>
      </c>
      <c r="G56" s="56"/>
      <c r="H56" s="57">
        <v>0</v>
      </c>
      <c r="I56" s="58">
        <v>0</v>
      </c>
      <c r="J56" s="96">
        <f t="shared" si="4"/>
        <v>0</v>
      </c>
      <c r="K56" s="152"/>
    </row>
    <row r="57" spans="2:11" x14ac:dyDescent="0.3">
      <c r="B57" s="151"/>
      <c r="C57" s="54" t="s">
        <v>64</v>
      </c>
      <c r="D57" s="54"/>
      <c r="E57" s="54"/>
      <c r="F57" s="55" t="s">
        <v>22</v>
      </c>
      <c r="G57" s="56"/>
      <c r="H57" s="57">
        <v>0</v>
      </c>
      <c r="I57" s="58">
        <v>0</v>
      </c>
      <c r="J57" s="96">
        <f t="shared" si="4"/>
        <v>0</v>
      </c>
      <c r="K57" s="152"/>
    </row>
    <row r="58" spans="2:11" x14ac:dyDescent="0.3">
      <c r="B58" s="151"/>
      <c r="C58" s="54" t="s">
        <v>21</v>
      </c>
      <c r="D58" s="54"/>
      <c r="E58" s="54"/>
      <c r="F58" s="55" t="s">
        <v>22</v>
      </c>
      <c r="G58" s="56"/>
      <c r="H58" s="57">
        <v>5</v>
      </c>
      <c r="I58" s="58">
        <v>0</v>
      </c>
      <c r="J58" s="96">
        <f t="shared" si="4"/>
        <v>0</v>
      </c>
      <c r="K58" s="152"/>
    </row>
    <row r="59" spans="2:11" x14ac:dyDescent="0.3">
      <c r="B59" s="151"/>
      <c r="C59" s="54" t="s">
        <v>37</v>
      </c>
      <c r="D59" s="54"/>
      <c r="E59" s="54"/>
      <c r="F59" s="55" t="s">
        <v>22</v>
      </c>
      <c r="G59" s="56"/>
      <c r="H59" s="57">
        <v>1</v>
      </c>
      <c r="I59" s="58">
        <v>0</v>
      </c>
      <c r="J59" s="96">
        <f>I59*H59</f>
        <v>0</v>
      </c>
      <c r="K59" s="152"/>
    </row>
    <row r="60" spans="2:11" ht="19.8" customHeight="1" thickBot="1" x14ac:dyDescent="0.35">
      <c r="B60" s="151"/>
      <c r="C60" s="54" t="s">
        <v>38</v>
      </c>
      <c r="D60" s="54"/>
      <c r="E60" s="54"/>
      <c r="F60" s="55" t="s">
        <v>22</v>
      </c>
      <c r="G60" s="61"/>
      <c r="H60" s="101">
        <v>1</v>
      </c>
      <c r="I60" s="63">
        <v>0</v>
      </c>
      <c r="J60" s="96">
        <f t="shared" ref="J60" si="5">IF(ISBLANK(I60),0,IF(ISBLANK(H60),I60,H60*I60))</f>
        <v>0</v>
      </c>
      <c r="K60" s="153"/>
    </row>
    <row r="61" spans="2:11" ht="18.600000000000001" thickTop="1" thickBot="1" x14ac:dyDescent="0.4">
      <c r="B61" s="154"/>
      <c r="C61" s="155"/>
      <c r="D61" s="156"/>
      <c r="E61" s="156"/>
      <c r="F61" s="156"/>
      <c r="G61" s="156"/>
      <c r="H61" s="156"/>
      <c r="I61" s="157" t="s">
        <v>17</v>
      </c>
      <c r="J61" s="158">
        <f>SUM(J45:J60)</f>
        <v>0</v>
      </c>
      <c r="K61" s="159"/>
    </row>
  </sheetData>
  <mergeCells count="15">
    <mergeCell ref="B1:F1"/>
    <mergeCell ref="B2:G3"/>
    <mergeCell ref="B4:D4"/>
    <mergeCell ref="E4:K4"/>
    <mergeCell ref="M6:P8"/>
    <mergeCell ref="I7:K8"/>
    <mergeCell ref="B42:H42"/>
    <mergeCell ref="I42:K42"/>
    <mergeCell ref="B45:E45"/>
    <mergeCell ref="B12:H12"/>
    <mergeCell ref="I12:K12"/>
    <mergeCell ref="B15:E15"/>
    <mergeCell ref="B34:D34"/>
    <mergeCell ref="E34:K34"/>
    <mergeCell ref="I37:K38"/>
  </mergeCells>
  <dataValidations count="1">
    <dataValidation type="list" allowBlank="1" showInputMessage="1" showErrorMessage="1" sqref="F16:F30 F46:F60" xr:uid="{5ADCF748-5C35-4CCE-845C-953CBD98F3CD}">
      <formula1>$F$6:$F$10</formula1>
    </dataValidation>
  </dataValidations>
  <hyperlinks>
    <hyperlink ref="J1" r:id="rId1" location="'General '!A1" xr:uid="{BC4502A5-5720-43C5-89D6-E9F6B7EFED2A}"/>
    <hyperlink ref="L1" r:id="rId2" location="'Budget  Summary'!A1" xr:uid="{3B0155F8-85F6-40F4-AB22-BD04A888C55F}"/>
  </hyperlinks>
  <pageMargins left="0.7" right="0.7" top="0.75" bottom="0.75" header="0.3" footer="0.3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014F65-C414-4722-AB2A-51E00D0DDFEC}">
  <dimension ref="B1:P61"/>
  <sheetViews>
    <sheetView tabSelected="1" topLeftCell="A10" workbookViewId="0">
      <selection activeCell="L20" sqref="L20"/>
    </sheetView>
  </sheetViews>
  <sheetFormatPr defaultColWidth="9.109375" defaultRowHeight="14.4" x14ac:dyDescent="0.3"/>
  <cols>
    <col min="1" max="1" width="2.88671875" style="85" customWidth="1"/>
    <col min="2" max="2" width="2.109375" style="85" customWidth="1"/>
    <col min="3" max="3" width="23.88671875" style="85" customWidth="1"/>
    <col min="4" max="5" width="2.109375" style="85" customWidth="1"/>
    <col min="6" max="6" width="18.6640625" style="85" bestFit="1" customWidth="1"/>
    <col min="7" max="7" width="7.88671875" style="85" customWidth="1"/>
    <col min="8" max="8" width="15.6640625" style="85" customWidth="1"/>
    <col min="9" max="9" width="16.5546875" style="85" customWidth="1"/>
    <col min="10" max="10" width="22" style="85" bestFit="1" customWidth="1"/>
    <col min="11" max="11" width="2.109375" style="85" customWidth="1"/>
    <col min="12" max="12" width="25.109375" style="85" bestFit="1" customWidth="1"/>
    <col min="13" max="16384" width="9.109375" style="85"/>
  </cols>
  <sheetData>
    <row r="1" spans="2:16" s="22" customFormat="1" ht="19.8" x14ac:dyDescent="0.3">
      <c r="B1" s="233"/>
      <c r="C1" s="233"/>
      <c r="D1" s="233"/>
      <c r="E1" s="233"/>
      <c r="F1" s="233"/>
      <c r="J1" s="20" t="s">
        <v>39</v>
      </c>
      <c r="K1" s="71"/>
      <c r="L1" s="3" t="s">
        <v>0</v>
      </c>
    </row>
    <row r="2" spans="2:16" s="22" customFormat="1" ht="27" customHeight="1" x14ac:dyDescent="0.3">
      <c r="B2" s="213" t="s">
        <v>146</v>
      </c>
      <c r="C2" s="213"/>
      <c r="D2" s="213"/>
      <c r="E2" s="213"/>
      <c r="F2" s="213"/>
      <c r="G2" s="213"/>
      <c r="H2" s="213"/>
      <c r="J2" s="104"/>
    </row>
    <row r="3" spans="2:16" s="22" customFormat="1" ht="22.8" customHeight="1" thickBot="1" x14ac:dyDescent="0.35">
      <c r="B3" s="248"/>
      <c r="C3" s="248"/>
      <c r="D3" s="248"/>
      <c r="E3" s="248"/>
      <c r="F3" s="248"/>
      <c r="G3" s="248"/>
      <c r="H3" s="248"/>
      <c r="J3" s="104"/>
    </row>
    <row r="4" spans="2:16" s="22" customFormat="1" ht="27" customHeight="1" x14ac:dyDescent="0.3">
      <c r="B4" s="234" t="s">
        <v>126</v>
      </c>
      <c r="C4" s="235"/>
      <c r="D4" s="235"/>
      <c r="E4" s="235" t="s">
        <v>57</v>
      </c>
      <c r="F4" s="235"/>
      <c r="G4" s="235"/>
      <c r="H4" s="235"/>
      <c r="I4" s="235"/>
      <c r="J4" s="235"/>
      <c r="K4" s="236"/>
    </row>
    <row r="5" spans="2:16" s="22" customFormat="1" ht="22.5" customHeight="1" x14ac:dyDescent="0.3">
      <c r="B5" s="127"/>
      <c r="C5" s="128" t="s">
        <v>15</v>
      </c>
      <c r="D5" s="129"/>
      <c r="E5" s="129"/>
      <c r="F5" s="130"/>
      <c r="G5" s="131"/>
      <c r="H5" s="131"/>
      <c r="I5" s="132"/>
      <c r="J5" s="132"/>
      <c r="K5" s="133"/>
    </row>
    <row r="6" spans="2:16" s="22" customFormat="1" ht="16.8" thickBot="1" x14ac:dyDescent="0.35">
      <c r="B6" s="127"/>
      <c r="C6" s="105">
        <f>J31</f>
        <v>1460</v>
      </c>
      <c r="D6" s="129"/>
      <c r="E6" s="129"/>
      <c r="F6" s="134" t="s">
        <v>127</v>
      </c>
      <c r="G6" s="123">
        <f>H6/$C$8</f>
        <v>0.41095890410958902</v>
      </c>
      <c r="H6" s="126">
        <f>J16+J17+J18+J19</f>
        <v>600</v>
      </c>
      <c r="I6" s="132"/>
      <c r="J6" s="132"/>
      <c r="K6" s="133"/>
      <c r="M6" s="216" t="s">
        <v>88</v>
      </c>
      <c r="N6" s="216"/>
      <c r="O6" s="216"/>
      <c r="P6" s="216"/>
    </row>
    <row r="7" spans="2:16" s="22" customFormat="1" ht="15.6" thickTop="1" thickBot="1" x14ac:dyDescent="0.35">
      <c r="B7" s="127"/>
      <c r="C7" s="135" t="s">
        <v>17</v>
      </c>
      <c r="D7" s="129"/>
      <c r="E7" s="129"/>
      <c r="F7" s="134" t="s">
        <v>128</v>
      </c>
      <c r="G7" s="124">
        <f>H7/$C$8</f>
        <v>0.21917808219178081</v>
      </c>
      <c r="H7" s="126">
        <f>J20</f>
        <v>320</v>
      </c>
      <c r="I7" s="237">
        <f>C8</f>
        <v>1460</v>
      </c>
      <c r="J7" s="237"/>
      <c r="K7" s="238"/>
      <c r="M7" s="216"/>
      <c r="N7" s="216"/>
      <c r="O7" s="216"/>
      <c r="P7" s="216"/>
    </row>
    <row r="8" spans="2:16" s="22" customFormat="1" ht="17.399999999999999" thickTop="1" thickBot="1" x14ac:dyDescent="0.35">
      <c r="B8" s="127"/>
      <c r="C8" s="136">
        <f>J31</f>
        <v>1460</v>
      </c>
      <c r="D8" s="129"/>
      <c r="E8" s="129"/>
      <c r="F8" s="134" t="s">
        <v>19</v>
      </c>
      <c r="G8" s="124">
        <f t="shared" ref="G8:G9" si="0">H8/$C$8</f>
        <v>0.16438356164383561</v>
      </c>
      <c r="H8" s="126">
        <f>J21+J22+J23+J24</f>
        <v>240</v>
      </c>
      <c r="I8" s="237"/>
      <c r="J8" s="237"/>
      <c r="K8" s="238"/>
      <c r="M8" s="216"/>
      <c r="N8" s="216"/>
      <c r="O8" s="216"/>
      <c r="P8" s="216"/>
    </row>
    <row r="9" spans="2:16" s="22" customFormat="1" ht="15.6" thickTop="1" thickBot="1" x14ac:dyDescent="0.35">
      <c r="B9" s="127"/>
      <c r="C9" s="128" t="s">
        <v>129</v>
      </c>
      <c r="D9" s="129"/>
      <c r="E9" s="129"/>
      <c r="F9" s="134" t="s">
        <v>130</v>
      </c>
      <c r="G9" s="125">
        <f t="shared" si="0"/>
        <v>3.4246575342465752E-2</v>
      </c>
      <c r="H9" s="126">
        <f>J28</f>
        <v>50</v>
      </c>
      <c r="I9" s="132"/>
      <c r="J9" s="132"/>
      <c r="K9" s="133"/>
    </row>
    <row r="10" spans="2:16" s="22" customFormat="1" ht="17.399999999999999" thickTop="1" thickBot="1" x14ac:dyDescent="0.35">
      <c r="B10" s="127"/>
      <c r="C10" s="137">
        <f>C6-C8</f>
        <v>0</v>
      </c>
      <c r="D10" s="129"/>
      <c r="E10" s="129"/>
      <c r="F10" s="134" t="s">
        <v>22</v>
      </c>
      <c r="G10" s="125">
        <f>H10/$C$8</f>
        <v>0.17123287671232876</v>
      </c>
      <c r="H10" s="126">
        <f>J25+J26+J27+J29+J30</f>
        <v>250</v>
      </c>
      <c r="I10" s="132"/>
      <c r="J10" s="132"/>
      <c r="K10" s="133"/>
    </row>
    <row r="11" spans="2:16" s="22" customFormat="1" ht="18.75" customHeight="1" thickTop="1" x14ac:dyDescent="0.3">
      <c r="B11" s="127"/>
      <c r="C11" s="129"/>
      <c r="D11" s="129"/>
      <c r="E11" s="129"/>
      <c r="F11" s="130"/>
      <c r="G11" s="130"/>
      <c r="H11" s="130"/>
      <c r="I11" s="132"/>
      <c r="J11" s="132"/>
      <c r="K11" s="133"/>
    </row>
    <row r="12" spans="2:16" s="22" customFormat="1" ht="15.75" customHeight="1" x14ac:dyDescent="0.3">
      <c r="B12" s="244"/>
      <c r="C12" s="245"/>
      <c r="D12" s="245"/>
      <c r="E12" s="245"/>
      <c r="F12" s="245"/>
      <c r="G12" s="245"/>
      <c r="H12" s="245"/>
      <c r="I12" s="246"/>
      <c r="J12" s="246"/>
      <c r="K12" s="247"/>
    </row>
    <row r="13" spans="2:16" s="22" customFormat="1" x14ac:dyDescent="0.3">
      <c r="B13" s="138"/>
      <c r="C13" s="132"/>
      <c r="D13" s="132"/>
      <c r="E13" s="132"/>
      <c r="F13" s="132"/>
      <c r="G13" s="132"/>
      <c r="H13" s="132"/>
      <c r="I13" s="132"/>
      <c r="J13" s="132"/>
      <c r="K13" s="133"/>
    </row>
    <row r="14" spans="2:16" s="22" customFormat="1" ht="22.5" customHeight="1" x14ac:dyDescent="0.3">
      <c r="B14" s="139"/>
      <c r="C14" s="140" t="s">
        <v>153</v>
      </c>
      <c r="D14" s="141"/>
      <c r="E14" s="141"/>
      <c r="F14" s="142">
        <v>5</v>
      </c>
      <c r="G14" s="141"/>
      <c r="H14" s="141"/>
      <c r="I14" s="141"/>
      <c r="J14" s="141"/>
      <c r="K14" s="143"/>
    </row>
    <row r="15" spans="2:16" ht="22.5" customHeight="1" x14ac:dyDescent="0.3">
      <c r="B15" s="239" t="s">
        <v>131</v>
      </c>
      <c r="C15" s="240"/>
      <c r="D15" s="240"/>
      <c r="E15" s="240"/>
      <c r="F15" s="144" t="s">
        <v>24</v>
      </c>
      <c r="G15" s="144"/>
      <c r="H15" s="145" t="s">
        <v>132</v>
      </c>
      <c r="I15" s="146" t="s">
        <v>133</v>
      </c>
      <c r="J15" s="147" t="s">
        <v>26</v>
      </c>
      <c r="K15" s="148"/>
    </row>
    <row r="16" spans="2:16" ht="18.75" customHeight="1" x14ac:dyDescent="0.3">
      <c r="B16" s="149"/>
      <c r="C16" s="47" t="s">
        <v>134</v>
      </c>
      <c r="D16" s="47"/>
      <c r="E16" s="47"/>
      <c r="F16" s="48" t="s">
        <v>127</v>
      </c>
      <c r="G16" s="49"/>
      <c r="H16" s="50">
        <v>1</v>
      </c>
      <c r="I16" s="51">
        <v>200</v>
      </c>
      <c r="J16" s="96">
        <f>IF(ISBLANK(I16),0,IF(ISBLANK(H16),I16,H16*I16))</f>
        <v>200</v>
      </c>
      <c r="K16" s="150"/>
    </row>
    <row r="17" spans="2:11" ht="18.75" customHeight="1" x14ac:dyDescent="0.3">
      <c r="B17" s="151"/>
      <c r="C17" s="54" t="s">
        <v>135</v>
      </c>
      <c r="D17" s="54"/>
      <c r="E17" s="54"/>
      <c r="F17" s="55" t="s">
        <v>127</v>
      </c>
      <c r="G17" s="56"/>
      <c r="H17" s="57">
        <v>5</v>
      </c>
      <c r="I17" s="58">
        <v>60</v>
      </c>
      <c r="J17" s="96">
        <f t="shared" ref="J17:J30" si="1">IF(ISBLANK(I17),0,IF(ISBLANK(H17),I17,H17*I17))</f>
        <v>300</v>
      </c>
      <c r="K17" s="152"/>
    </row>
    <row r="18" spans="2:11" ht="18.75" customHeight="1" x14ac:dyDescent="0.3">
      <c r="B18" s="151"/>
      <c r="C18" s="54" t="s">
        <v>136</v>
      </c>
      <c r="D18" s="54"/>
      <c r="E18" s="54"/>
      <c r="F18" s="55" t="s">
        <v>127</v>
      </c>
      <c r="G18" s="56"/>
      <c r="H18" s="57">
        <v>1</v>
      </c>
      <c r="I18" s="58">
        <v>100</v>
      </c>
      <c r="J18" s="96">
        <f>IF(ISBLANK(I18),0,IF(ISBLANK(H18),I18,H18*I18))</f>
        <v>100</v>
      </c>
      <c r="K18" s="152"/>
    </row>
    <row r="19" spans="2:11" ht="18.75" customHeight="1" x14ac:dyDescent="0.3">
      <c r="B19" s="151"/>
      <c r="C19" s="54" t="s">
        <v>137</v>
      </c>
      <c r="D19" s="54"/>
      <c r="E19" s="54"/>
      <c r="F19" s="55" t="s">
        <v>127</v>
      </c>
      <c r="G19" s="56"/>
      <c r="H19" s="57">
        <v>0</v>
      </c>
      <c r="I19" s="58">
        <v>0</v>
      </c>
      <c r="J19" s="96">
        <f>IF(ISBLANK(I19),0,IF(ISBLANK(H19),I19,H19*I19))</f>
        <v>0</v>
      </c>
      <c r="K19" s="152"/>
    </row>
    <row r="20" spans="2:11" ht="18.75" customHeight="1" x14ac:dyDescent="0.3">
      <c r="B20" s="151"/>
      <c r="C20" s="54" t="s">
        <v>138</v>
      </c>
      <c r="D20" s="54"/>
      <c r="E20" s="54"/>
      <c r="F20" s="55" t="s">
        <v>128</v>
      </c>
      <c r="G20" s="56"/>
      <c r="H20" s="57">
        <v>4</v>
      </c>
      <c r="I20" s="58">
        <v>80</v>
      </c>
      <c r="J20" s="96">
        <f t="shared" si="1"/>
        <v>320</v>
      </c>
      <c r="K20" s="152"/>
    </row>
    <row r="21" spans="2:11" ht="18.75" customHeight="1" x14ac:dyDescent="0.3">
      <c r="B21" s="151"/>
      <c r="C21" s="54" t="s">
        <v>32</v>
      </c>
      <c r="D21" s="54"/>
      <c r="E21" s="54"/>
      <c r="F21" s="55" t="s">
        <v>19</v>
      </c>
      <c r="G21" s="56"/>
      <c r="H21" s="57">
        <v>0</v>
      </c>
      <c r="I21" s="58">
        <v>0</v>
      </c>
      <c r="J21" s="96">
        <f t="shared" si="1"/>
        <v>0</v>
      </c>
      <c r="K21" s="152"/>
    </row>
    <row r="22" spans="2:11" ht="18.75" customHeight="1" x14ac:dyDescent="0.3">
      <c r="B22" s="151"/>
      <c r="C22" s="54" t="s">
        <v>33</v>
      </c>
      <c r="D22" s="54"/>
      <c r="E22" s="54"/>
      <c r="F22" s="55" t="s">
        <v>19</v>
      </c>
      <c r="G22" s="56"/>
      <c r="H22" s="57">
        <v>4</v>
      </c>
      <c r="I22" s="58">
        <v>30</v>
      </c>
      <c r="J22" s="96">
        <f t="shared" si="1"/>
        <v>120</v>
      </c>
      <c r="K22" s="152"/>
    </row>
    <row r="23" spans="2:11" ht="18.75" customHeight="1" x14ac:dyDescent="0.3">
      <c r="B23" s="151"/>
      <c r="C23" s="54" t="s">
        <v>139</v>
      </c>
      <c r="D23" s="54"/>
      <c r="E23" s="54"/>
      <c r="F23" s="55" t="s">
        <v>19</v>
      </c>
      <c r="G23" s="56"/>
      <c r="H23" s="57">
        <v>4</v>
      </c>
      <c r="I23" s="58">
        <v>30</v>
      </c>
      <c r="J23" s="96">
        <f t="shared" si="1"/>
        <v>120</v>
      </c>
      <c r="K23" s="152"/>
    </row>
    <row r="24" spans="2:11" ht="18.75" customHeight="1" x14ac:dyDescent="0.3">
      <c r="B24" s="151"/>
      <c r="C24" s="54" t="s">
        <v>140</v>
      </c>
      <c r="D24" s="54"/>
      <c r="E24" s="54"/>
      <c r="F24" s="55" t="s">
        <v>19</v>
      </c>
      <c r="G24" s="56"/>
      <c r="H24" s="57">
        <v>0</v>
      </c>
      <c r="I24" s="58">
        <v>0</v>
      </c>
      <c r="J24" s="96">
        <f t="shared" si="1"/>
        <v>0</v>
      </c>
      <c r="K24" s="152"/>
    </row>
    <row r="25" spans="2:11" ht="18.75" customHeight="1" x14ac:dyDescent="0.3">
      <c r="B25" s="151"/>
      <c r="C25" s="54" t="s">
        <v>36</v>
      </c>
      <c r="D25" s="54"/>
      <c r="E25" s="54"/>
      <c r="F25" s="55" t="s">
        <v>22</v>
      </c>
      <c r="G25" s="56"/>
      <c r="H25" s="57">
        <v>5</v>
      </c>
      <c r="I25" s="58">
        <v>10</v>
      </c>
      <c r="J25" s="96">
        <f t="shared" si="1"/>
        <v>50</v>
      </c>
      <c r="K25" s="152"/>
    </row>
    <row r="26" spans="2:11" ht="18.75" customHeight="1" x14ac:dyDescent="0.3">
      <c r="B26" s="151"/>
      <c r="C26" s="54" t="s">
        <v>141</v>
      </c>
      <c r="D26" s="54"/>
      <c r="E26" s="54"/>
      <c r="F26" s="55" t="s">
        <v>22</v>
      </c>
      <c r="G26" s="56"/>
      <c r="H26" s="57">
        <v>0</v>
      </c>
      <c r="I26" s="58">
        <v>0</v>
      </c>
      <c r="J26" s="96">
        <f t="shared" si="1"/>
        <v>0</v>
      </c>
      <c r="K26" s="152"/>
    </row>
    <row r="27" spans="2:11" ht="18.75" customHeight="1" x14ac:dyDescent="0.3">
      <c r="B27" s="151"/>
      <c r="C27" s="54" t="s">
        <v>142</v>
      </c>
      <c r="D27" s="54"/>
      <c r="E27" s="54"/>
      <c r="F27" s="55" t="s">
        <v>22</v>
      </c>
      <c r="G27" s="56"/>
      <c r="H27" s="57">
        <v>0</v>
      </c>
      <c r="I27" s="58">
        <v>0</v>
      </c>
      <c r="J27" s="96">
        <f t="shared" si="1"/>
        <v>0</v>
      </c>
      <c r="K27" s="152"/>
    </row>
    <row r="28" spans="2:11" ht="18.75" customHeight="1" x14ac:dyDescent="0.3">
      <c r="B28" s="151"/>
      <c r="C28" s="54" t="s">
        <v>130</v>
      </c>
      <c r="D28" s="54"/>
      <c r="E28" s="54"/>
      <c r="F28" s="55" t="s">
        <v>22</v>
      </c>
      <c r="G28" s="56"/>
      <c r="H28" s="57">
        <v>5</v>
      </c>
      <c r="I28" s="58">
        <v>10</v>
      </c>
      <c r="J28" s="96">
        <f t="shared" si="1"/>
        <v>50</v>
      </c>
      <c r="K28" s="152"/>
    </row>
    <row r="29" spans="2:11" ht="18.75" customHeight="1" x14ac:dyDescent="0.3">
      <c r="B29" s="151"/>
      <c r="C29" s="54" t="s">
        <v>143</v>
      </c>
      <c r="D29" s="54"/>
      <c r="E29" s="54"/>
      <c r="F29" s="55" t="s">
        <v>22</v>
      </c>
      <c r="G29" s="56"/>
      <c r="H29" s="57">
        <v>1</v>
      </c>
      <c r="I29" s="58">
        <v>200</v>
      </c>
      <c r="J29" s="96">
        <f>I29*H29</f>
        <v>200</v>
      </c>
      <c r="K29" s="152"/>
    </row>
    <row r="30" spans="2:11" ht="15" thickBot="1" x14ac:dyDescent="0.35">
      <c r="B30" s="151"/>
      <c r="C30" s="54" t="s">
        <v>144</v>
      </c>
      <c r="D30" s="54"/>
      <c r="E30" s="54"/>
      <c r="F30" s="60" t="s">
        <v>22</v>
      </c>
      <c r="G30" s="61"/>
      <c r="H30" s="101">
        <v>1</v>
      </c>
      <c r="I30" s="63">
        <v>0</v>
      </c>
      <c r="J30" s="96">
        <f t="shared" si="1"/>
        <v>0</v>
      </c>
      <c r="K30" s="153"/>
    </row>
    <row r="31" spans="2:11" ht="18.600000000000001" thickTop="1" thickBot="1" x14ac:dyDescent="0.4">
      <c r="B31" s="154"/>
      <c r="C31" s="155"/>
      <c r="D31" s="156"/>
      <c r="E31" s="156"/>
      <c r="F31" s="156"/>
      <c r="G31" s="156"/>
      <c r="H31" s="156"/>
      <c r="I31" s="157" t="s">
        <v>17</v>
      </c>
      <c r="J31" s="158">
        <f>SUM(J15:J30)</f>
        <v>1460</v>
      </c>
      <c r="K31" s="159"/>
    </row>
    <row r="33" spans="2:11" ht="15" thickBot="1" x14ac:dyDescent="0.35">
      <c r="B33" s="122"/>
      <c r="C33" s="122"/>
      <c r="D33" s="122"/>
      <c r="E33" s="122"/>
      <c r="F33" s="122"/>
      <c r="G33" s="122"/>
      <c r="H33" s="122"/>
      <c r="I33" s="122"/>
      <c r="J33" s="122"/>
      <c r="K33" s="122"/>
    </row>
    <row r="34" spans="2:11" ht="22.8" customHeight="1" x14ac:dyDescent="0.3">
      <c r="B34" s="241" t="s">
        <v>145</v>
      </c>
      <c r="C34" s="242"/>
      <c r="D34" s="242"/>
      <c r="E34" s="242" t="s">
        <v>57</v>
      </c>
      <c r="F34" s="242"/>
      <c r="G34" s="242"/>
      <c r="H34" s="242"/>
      <c r="I34" s="242"/>
      <c r="J34" s="242"/>
      <c r="K34" s="243"/>
    </row>
    <row r="35" spans="2:11" ht="16.8" customHeight="1" x14ac:dyDescent="0.3">
      <c r="B35" s="127"/>
      <c r="C35" s="128" t="s">
        <v>15</v>
      </c>
      <c r="D35" s="129"/>
      <c r="E35" s="129"/>
      <c r="F35" s="130"/>
      <c r="G35" s="131"/>
      <c r="H35" s="131"/>
      <c r="I35" s="132"/>
      <c r="J35" s="132"/>
      <c r="K35" s="133"/>
    </row>
    <row r="36" spans="2:11" ht="17.399999999999999" customHeight="1" thickBot="1" x14ac:dyDescent="0.35">
      <c r="B36" s="127"/>
      <c r="C36" s="105"/>
      <c r="D36" s="129"/>
      <c r="E36" s="129"/>
      <c r="F36" s="134" t="s">
        <v>127</v>
      </c>
      <c r="G36" s="123">
        <f>H36/$C$8</f>
        <v>0.12328767123287671</v>
      </c>
      <c r="H36" s="126">
        <f>J46+J47+J48+J49</f>
        <v>180</v>
      </c>
      <c r="I36" s="132"/>
      <c r="J36" s="132"/>
      <c r="K36" s="133"/>
    </row>
    <row r="37" spans="2:11" ht="18.600000000000001" customHeight="1" thickTop="1" thickBot="1" x14ac:dyDescent="0.35">
      <c r="B37" s="127"/>
      <c r="C37" s="135" t="s">
        <v>17</v>
      </c>
      <c r="D37" s="129"/>
      <c r="E37" s="129"/>
      <c r="F37" s="134" t="s">
        <v>128</v>
      </c>
      <c r="G37" s="124">
        <f>H37/$C$8</f>
        <v>0</v>
      </c>
      <c r="H37" s="126">
        <f>J50</f>
        <v>0</v>
      </c>
      <c r="I37" s="237">
        <f>C38</f>
        <v>180</v>
      </c>
      <c r="J37" s="237"/>
      <c r="K37" s="238"/>
    </row>
    <row r="38" spans="2:11" ht="19.2" customHeight="1" thickTop="1" thickBot="1" x14ac:dyDescent="0.35">
      <c r="B38" s="127"/>
      <c r="C38" s="160">
        <f>J61</f>
        <v>180</v>
      </c>
      <c r="D38" s="129"/>
      <c r="E38" s="129"/>
      <c r="F38" s="134" t="s">
        <v>19</v>
      </c>
      <c r="G38" s="124">
        <f t="shared" ref="G38:G39" si="2">H38/$C$8</f>
        <v>0</v>
      </c>
      <c r="H38" s="126">
        <f>J51+J52+J53+J54</f>
        <v>0</v>
      </c>
      <c r="I38" s="237"/>
      <c r="J38" s="237"/>
      <c r="K38" s="238"/>
    </row>
    <row r="39" spans="2:11" ht="16.8" customHeight="1" thickTop="1" thickBot="1" x14ac:dyDescent="0.35">
      <c r="B39" s="127"/>
      <c r="C39" s="128" t="s">
        <v>129</v>
      </c>
      <c r="D39" s="129"/>
      <c r="E39" s="129"/>
      <c r="F39" s="134" t="s">
        <v>130</v>
      </c>
      <c r="G39" s="125">
        <f t="shared" si="2"/>
        <v>0</v>
      </c>
      <c r="H39" s="126">
        <f>J58</f>
        <v>0</v>
      </c>
      <c r="I39" s="132"/>
      <c r="J39" s="132"/>
      <c r="K39" s="133"/>
    </row>
    <row r="40" spans="2:11" ht="19.2" customHeight="1" thickTop="1" thickBot="1" x14ac:dyDescent="0.35">
      <c r="B40" s="127"/>
      <c r="C40" s="137">
        <f>C36-C38</f>
        <v>-180</v>
      </c>
      <c r="D40" s="129"/>
      <c r="E40" s="129"/>
      <c r="F40" s="134" t="s">
        <v>22</v>
      </c>
      <c r="G40" s="125">
        <f>H40/$C$8</f>
        <v>0</v>
      </c>
      <c r="H40" s="126">
        <f>J55+J56+J57+J59+J60</f>
        <v>0</v>
      </c>
      <c r="I40" s="132"/>
      <c r="J40" s="132"/>
      <c r="K40" s="133"/>
    </row>
    <row r="41" spans="2:11" ht="15" thickTop="1" x14ac:dyDescent="0.3">
      <c r="B41" s="127"/>
      <c r="C41" s="129"/>
      <c r="D41" s="129"/>
      <c r="E41" s="129"/>
      <c r="F41" s="130"/>
      <c r="G41" s="130"/>
      <c r="H41" s="130"/>
      <c r="I41" s="132"/>
      <c r="J41" s="132"/>
      <c r="K41" s="133"/>
    </row>
    <row r="42" spans="2:11" x14ac:dyDescent="0.3">
      <c r="B42" s="244"/>
      <c r="C42" s="245"/>
      <c r="D42" s="245"/>
      <c r="E42" s="245"/>
      <c r="F42" s="245"/>
      <c r="G42" s="245"/>
      <c r="H42" s="245"/>
      <c r="I42" s="246"/>
      <c r="J42" s="246"/>
      <c r="K42" s="247"/>
    </row>
    <row r="43" spans="2:11" x14ac:dyDescent="0.3">
      <c r="B43" s="138"/>
      <c r="C43" s="132"/>
      <c r="D43" s="132"/>
      <c r="E43" s="132"/>
      <c r="F43" s="132"/>
      <c r="G43" s="132"/>
      <c r="H43" s="132"/>
      <c r="I43" s="132"/>
      <c r="J43" s="132"/>
      <c r="K43" s="133"/>
    </row>
    <row r="44" spans="2:11" x14ac:dyDescent="0.3">
      <c r="B44" s="165"/>
      <c r="C44" s="161" t="s">
        <v>152</v>
      </c>
      <c r="D44" s="162"/>
      <c r="E44" s="162"/>
      <c r="F44" s="163">
        <v>5</v>
      </c>
      <c r="G44" s="162"/>
      <c r="H44" s="162"/>
      <c r="I44" s="162"/>
      <c r="J44" s="162"/>
      <c r="K44" s="164"/>
    </row>
    <row r="45" spans="2:11" x14ac:dyDescent="0.3">
      <c r="B45" s="239" t="s">
        <v>131</v>
      </c>
      <c r="C45" s="240"/>
      <c r="D45" s="240"/>
      <c r="E45" s="240"/>
      <c r="F45" s="144" t="s">
        <v>24</v>
      </c>
      <c r="G45" s="144"/>
      <c r="H45" s="145" t="s">
        <v>132</v>
      </c>
      <c r="I45" s="146" t="s">
        <v>133</v>
      </c>
      <c r="J45" s="147" t="s">
        <v>26</v>
      </c>
      <c r="K45" s="148"/>
    </row>
    <row r="46" spans="2:11" x14ac:dyDescent="0.3">
      <c r="B46" s="149"/>
      <c r="C46" s="47" t="s">
        <v>134</v>
      </c>
      <c r="D46" s="47"/>
      <c r="E46" s="47"/>
      <c r="F46" s="48" t="s">
        <v>127</v>
      </c>
      <c r="G46" s="49"/>
      <c r="H46" s="50">
        <v>1</v>
      </c>
      <c r="I46" s="51">
        <v>180</v>
      </c>
      <c r="J46" s="96">
        <f>IF(ISBLANK(I46),0,IF(ISBLANK(H46),I46,H46*I46))</f>
        <v>180</v>
      </c>
      <c r="K46" s="150"/>
    </row>
    <row r="47" spans="2:11" x14ac:dyDescent="0.3">
      <c r="B47" s="151"/>
      <c r="C47" s="54" t="s">
        <v>135</v>
      </c>
      <c r="D47" s="54"/>
      <c r="E47" s="54"/>
      <c r="F47" s="55" t="s">
        <v>127</v>
      </c>
      <c r="G47" s="56"/>
      <c r="H47" s="57">
        <v>5</v>
      </c>
      <c r="I47" s="58">
        <v>0</v>
      </c>
      <c r="J47" s="96">
        <f t="shared" ref="J47" si="3">IF(ISBLANK(I47),0,IF(ISBLANK(H47),I47,H47*I47))</f>
        <v>0</v>
      </c>
      <c r="K47" s="152"/>
    </row>
    <row r="48" spans="2:11" x14ac:dyDescent="0.3">
      <c r="B48" s="151"/>
      <c r="C48" s="54" t="s">
        <v>136</v>
      </c>
      <c r="D48" s="54"/>
      <c r="E48" s="54"/>
      <c r="F48" s="55" t="s">
        <v>127</v>
      </c>
      <c r="G48" s="56"/>
      <c r="H48" s="57">
        <v>1</v>
      </c>
      <c r="I48" s="58">
        <v>0</v>
      </c>
      <c r="J48" s="96">
        <f>IF(ISBLANK(I48),0,IF(ISBLANK(H48),I48,H48*I48))</f>
        <v>0</v>
      </c>
      <c r="K48" s="152"/>
    </row>
    <row r="49" spans="2:11" x14ac:dyDescent="0.3">
      <c r="B49" s="151"/>
      <c r="C49" s="54" t="s">
        <v>137</v>
      </c>
      <c r="D49" s="54"/>
      <c r="E49" s="54"/>
      <c r="F49" s="55" t="s">
        <v>127</v>
      </c>
      <c r="G49" s="56"/>
      <c r="H49" s="57">
        <v>0</v>
      </c>
      <c r="I49" s="58">
        <v>0</v>
      </c>
      <c r="J49" s="96">
        <f>IF(ISBLANK(I49),0,IF(ISBLANK(H49),I49,H49*I49))</f>
        <v>0</v>
      </c>
      <c r="K49" s="152"/>
    </row>
    <row r="50" spans="2:11" x14ac:dyDescent="0.3">
      <c r="B50" s="151"/>
      <c r="C50" s="54" t="s">
        <v>138</v>
      </c>
      <c r="D50" s="54"/>
      <c r="E50" s="54"/>
      <c r="F50" s="55" t="s">
        <v>128</v>
      </c>
      <c r="G50" s="56"/>
      <c r="H50" s="57">
        <v>4</v>
      </c>
      <c r="I50" s="58">
        <v>0</v>
      </c>
      <c r="J50" s="96">
        <f t="shared" ref="J50:J58" si="4">IF(ISBLANK(I50),0,IF(ISBLANK(H50),I50,H50*I50))</f>
        <v>0</v>
      </c>
      <c r="K50" s="152"/>
    </row>
    <row r="51" spans="2:11" x14ac:dyDescent="0.3">
      <c r="B51" s="151"/>
      <c r="C51" s="54" t="s">
        <v>32</v>
      </c>
      <c r="D51" s="54"/>
      <c r="E51" s="54"/>
      <c r="F51" s="55" t="s">
        <v>19</v>
      </c>
      <c r="G51" s="56"/>
      <c r="H51" s="57">
        <v>0</v>
      </c>
      <c r="I51" s="58">
        <v>0</v>
      </c>
      <c r="J51" s="96">
        <f t="shared" si="4"/>
        <v>0</v>
      </c>
      <c r="K51" s="152"/>
    </row>
    <row r="52" spans="2:11" x14ac:dyDescent="0.3">
      <c r="B52" s="151"/>
      <c r="C52" s="54" t="s">
        <v>33</v>
      </c>
      <c r="D52" s="54"/>
      <c r="E52" s="54"/>
      <c r="F52" s="55" t="s">
        <v>19</v>
      </c>
      <c r="G52" s="56"/>
      <c r="H52" s="57">
        <v>4</v>
      </c>
      <c r="I52" s="58">
        <v>0</v>
      </c>
      <c r="J52" s="96">
        <f t="shared" si="4"/>
        <v>0</v>
      </c>
      <c r="K52" s="152"/>
    </row>
    <row r="53" spans="2:11" x14ac:dyDescent="0.3">
      <c r="B53" s="151"/>
      <c r="C53" s="54" t="s">
        <v>139</v>
      </c>
      <c r="D53" s="54"/>
      <c r="E53" s="54"/>
      <c r="F53" s="55" t="s">
        <v>19</v>
      </c>
      <c r="G53" s="56"/>
      <c r="H53" s="57">
        <v>4</v>
      </c>
      <c r="I53" s="58">
        <v>0</v>
      </c>
      <c r="J53" s="96">
        <f t="shared" si="4"/>
        <v>0</v>
      </c>
      <c r="K53" s="152"/>
    </row>
    <row r="54" spans="2:11" x14ac:dyDescent="0.3">
      <c r="B54" s="151"/>
      <c r="C54" s="54" t="s">
        <v>140</v>
      </c>
      <c r="D54" s="54"/>
      <c r="E54" s="54"/>
      <c r="F54" s="55" t="s">
        <v>19</v>
      </c>
      <c r="G54" s="56"/>
      <c r="H54" s="57">
        <v>0</v>
      </c>
      <c r="I54" s="58">
        <v>0</v>
      </c>
      <c r="J54" s="96">
        <f t="shared" si="4"/>
        <v>0</v>
      </c>
      <c r="K54" s="152"/>
    </row>
    <row r="55" spans="2:11" x14ac:dyDescent="0.3">
      <c r="B55" s="151"/>
      <c r="C55" s="54" t="s">
        <v>36</v>
      </c>
      <c r="D55" s="54"/>
      <c r="E55" s="54"/>
      <c r="F55" s="55" t="s">
        <v>22</v>
      </c>
      <c r="G55" s="56"/>
      <c r="H55" s="57">
        <v>5</v>
      </c>
      <c r="I55" s="58">
        <v>0</v>
      </c>
      <c r="J55" s="96">
        <f t="shared" si="4"/>
        <v>0</v>
      </c>
      <c r="K55" s="152"/>
    </row>
    <row r="56" spans="2:11" x14ac:dyDescent="0.3">
      <c r="B56" s="151"/>
      <c r="C56" s="54" t="s">
        <v>141</v>
      </c>
      <c r="D56" s="54"/>
      <c r="E56" s="54"/>
      <c r="F56" s="55" t="s">
        <v>22</v>
      </c>
      <c r="G56" s="56"/>
      <c r="H56" s="57">
        <v>0</v>
      </c>
      <c r="I56" s="58">
        <v>0</v>
      </c>
      <c r="J56" s="96">
        <f t="shared" si="4"/>
        <v>0</v>
      </c>
      <c r="K56" s="152"/>
    </row>
    <row r="57" spans="2:11" x14ac:dyDescent="0.3">
      <c r="B57" s="151"/>
      <c r="C57" s="54" t="s">
        <v>142</v>
      </c>
      <c r="D57" s="54"/>
      <c r="E57" s="54"/>
      <c r="F57" s="55" t="s">
        <v>22</v>
      </c>
      <c r="G57" s="56"/>
      <c r="H57" s="57">
        <v>0</v>
      </c>
      <c r="I57" s="58">
        <v>0</v>
      </c>
      <c r="J57" s="96">
        <f t="shared" si="4"/>
        <v>0</v>
      </c>
      <c r="K57" s="152"/>
    </row>
    <row r="58" spans="2:11" x14ac:dyDescent="0.3">
      <c r="B58" s="151"/>
      <c r="C58" s="54" t="s">
        <v>130</v>
      </c>
      <c r="D58" s="54"/>
      <c r="E58" s="54"/>
      <c r="F58" s="55" t="s">
        <v>22</v>
      </c>
      <c r="G58" s="56"/>
      <c r="H58" s="57">
        <v>5</v>
      </c>
      <c r="I58" s="58">
        <v>0</v>
      </c>
      <c r="J58" s="96">
        <f t="shared" si="4"/>
        <v>0</v>
      </c>
      <c r="K58" s="152"/>
    </row>
    <row r="59" spans="2:11" x14ac:dyDescent="0.3">
      <c r="B59" s="151"/>
      <c r="C59" s="54" t="s">
        <v>143</v>
      </c>
      <c r="D59" s="54"/>
      <c r="E59" s="54"/>
      <c r="F59" s="55" t="s">
        <v>22</v>
      </c>
      <c r="G59" s="56"/>
      <c r="H59" s="57">
        <v>1</v>
      </c>
      <c r="I59" s="58">
        <v>0</v>
      </c>
      <c r="J59" s="96">
        <f>I59*H59</f>
        <v>0</v>
      </c>
      <c r="K59" s="152"/>
    </row>
    <row r="60" spans="2:11" ht="19.8" customHeight="1" thickBot="1" x14ac:dyDescent="0.35">
      <c r="B60" s="151"/>
      <c r="C60" s="54" t="s">
        <v>144</v>
      </c>
      <c r="D60" s="54"/>
      <c r="E60" s="54"/>
      <c r="F60" s="55" t="s">
        <v>22</v>
      </c>
      <c r="G60" s="61"/>
      <c r="H60" s="101">
        <v>1</v>
      </c>
      <c r="I60" s="63">
        <v>0</v>
      </c>
      <c r="J60" s="96">
        <f t="shared" ref="J60" si="5">IF(ISBLANK(I60),0,IF(ISBLANK(H60),I60,H60*I60))</f>
        <v>0</v>
      </c>
      <c r="K60" s="153"/>
    </row>
    <row r="61" spans="2:11" ht="18.600000000000001" thickTop="1" thickBot="1" x14ac:dyDescent="0.4">
      <c r="B61" s="154"/>
      <c r="C61" s="155"/>
      <c r="D61" s="156"/>
      <c r="E61" s="156"/>
      <c r="F61" s="156"/>
      <c r="G61" s="156"/>
      <c r="H61" s="156"/>
      <c r="I61" s="157" t="s">
        <v>17</v>
      </c>
      <c r="J61" s="158">
        <f>SUM(J45:J60)</f>
        <v>180</v>
      </c>
      <c r="K61" s="159"/>
    </row>
  </sheetData>
  <mergeCells count="15">
    <mergeCell ref="B1:F1"/>
    <mergeCell ref="B4:D4"/>
    <mergeCell ref="E4:K4"/>
    <mergeCell ref="M6:P8"/>
    <mergeCell ref="I7:K8"/>
    <mergeCell ref="B42:H42"/>
    <mergeCell ref="I42:K42"/>
    <mergeCell ref="B45:E45"/>
    <mergeCell ref="B2:H3"/>
    <mergeCell ref="B12:H12"/>
    <mergeCell ref="I12:K12"/>
    <mergeCell ref="B15:E15"/>
    <mergeCell ref="B34:D34"/>
    <mergeCell ref="E34:K34"/>
    <mergeCell ref="I37:K38"/>
  </mergeCells>
  <dataValidations count="1">
    <dataValidation type="list" allowBlank="1" showInputMessage="1" showErrorMessage="1" sqref="F16:F30 F46:F60" xr:uid="{9129B501-8637-4ACD-9C6B-5FE08304457F}">
      <formula1>$F$6:$F$10</formula1>
    </dataValidation>
  </dataValidations>
  <hyperlinks>
    <hyperlink ref="J1" r:id="rId1" location="'General '!A1" xr:uid="{CCEB2D50-E8DB-4906-9AF8-8CFE8A2E0237}"/>
    <hyperlink ref="L1" r:id="rId2" location="'Budget  Summary'!A1" xr:uid="{862AA85C-C5C2-48CC-BFE0-79E34270F923}"/>
  </hyperlinks>
  <pageMargins left="0.7" right="0.7" top="0.75" bottom="0.75" header="0.3" footer="0.3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General</vt:lpstr>
      <vt:lpstr>Q2</vt:lpstr>
      <vt:lpstr>Q1</vt:lpstr>
      <vt:lpstr>Q3</vt:lpstr>
      <vt:lpstr>Q4</vt:lpstr>
      <vt:lpstr>Budget Summary </vt:lpstr>
      <vt:lpstr>Balkan</vt:lpstr>
      <vt:lpstr>Serbia</vt:lpstr>
      <vt:lpstr>Bosnja dhe Hercegovina</vt:lpstr>
      <vt:lpstr>Singapore</vt:lpstr>
      <vt:lpstr>Bulgaria</vt:lpstr>
      <vt:lpstr>Egypt</vt:lpstr>
      <vt:lpstr>Belgium </vt:lpstr>
      <vt:lpstr>Italy</vt:lpstr>
      <vt:lpstr>Yasser Q1</vt:lpstr>
      <vt:lpstr>Ozge Q1</vt:lpstr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Suela Veli Önal</dc:creator>
  <cp:lastModifiedBy>Suela Veli Önal</cp:lastModifiedBy>
  <dcterms:created xsi:type="dcterms:W3CDTF">2020-12-08T13:08:55Z</dcterms:created>
  <dcterms:modified xsi:type="dcterms:W3CDTF">2020-12-21T14:24:00Z</dcterms:modified>
</cp:coreProperties>
</file>